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CCC927D-EB27-4265-AEB3-3070CB6E978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8" i="5" l="1"/>
  <c r="N21" i="5"/>
  <c r="M22" i="5"/>
  <c r="M20" i="5"/>
  <c r="B13" i="5"/>
  <c r="B9" i="5"/>
  <c r="J9" i="5"/>
  <c r="N9" i="5"/>
  <c r="K19" i="5"/>
  <c r="N15" i="5"/>
  <c r="J19" i="5"/>
  <c r="J18" i="5"/>
  <c r="J17" i="5"/>
  <c r="J16" i="5"/>
  <c r="J10" i="5"/>
  <c r="I31" i="5" l="1"/>
  <c r="I32" i="5" l="1"/>
  <c r="H32" i="5" l="1"/>
  <c r="I36" i="5" l="1"/>
  <c r="G39" i="5" l="1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4" i="5"/>
  <c r="B15" i="5" s="1"/>
  <c r="K40" i="5"/>
  <c r="L40" i="5"/>
  <c r="K39" i="5"/>
  <c r="B19" i="5" l="1"/>
  <c r="B22" i="5" s="1"/>
  <c r="O40" i="5" l="1"/>
  <c r="B21" i="5"/>
  <c r="B20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<sst xmlns="http://schemas.openxmlformats.org/spreadsheetml/2006/main" count="28" uniqueCount="28">
  <si>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</si>
  <si>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</si>
  <si>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</si>
  <si>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</si>
  <si>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</si>
  <si>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</si>
  <si>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</si>
  <si>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</si>
  <si>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</si>
  <si>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</si>
  <si>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</si>
  <si>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</si>
  <si>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</si>
  <si>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</si>
  <si>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</si>
  <si>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</si>
  <si>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</si>
  <si>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</si>
  <si>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</si>
  <si>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</si>
  <si>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</si>
  <si>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</si>
  <si>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</si>
  <si>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</si>
  <si>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</si>
  <si>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</si>
  <si>
    <t>SBA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</si>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</sst>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31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28F25-89C9-4652-90B5-01AAF3BE4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6077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C273A-F60F-4041-9CAD-AEB4D221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4403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306034</xdr:colOff>
      <xdr:row>43</xdr:row>
      <xdr:rowOff>115459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BF748F-3EEB-4BD7-9C55-77C87DC8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40434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18</xdr:col>
      <xdr:colOff>210856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840D1-24B4-4C3E-800E-2DD14398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354856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N21" sqref="N2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4" x14ac:dyDescent="0.25">
      <c r="A3" s="2"/>
      <c r="B3" s="2"/>
      <c r="C3" s="2"/>
      <c r="D3" s="11"/>
    </row>
    <row r="4" spans="1:14" ht="16.5" x14ac:dyDescent="0.3">
      <c r="A4" s="16"/>
      <c r="B4" s="17"/>
      <c r="C4" s="17"/>
      <c r="D4" s="17"/>
    </row>
    <row r="5" spans="1:14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4" ht="16.5" x14ac:dyDescent="0.3">
      <c r="A6" s="3" t="s">
        <v>5</v>
      </c>
      <c r="B6" s="3">
        <v>2023</v>
      </c>
      <c r="C6" s="3"/>
      <c r="D6" s="2"/>
      <c r="I6" s="2">
        <v>2023</v>
      </c>
      <c r="J6" s="2">
        <v>2024</v>
      </c>
      <c r="K6" s="2">
        <f>J6-I6</f>
        <v>1</v>
      </c>
      <c r="L6" s="2">
        <f>K6-60</f>
        <v>-59</v>
      </c>
    </row>
    <row r="7" spans="1:14" ht="16.5" x14ac:dyDescent="0.3">
      <c r="A7" s="3" t="s">
        <v>6</v>
      </c>
      <c r="B7" s="3">
        <f>B5-B6</f>
        <v>1</v>
      </c>
      <c r="C7" s="3"/>
      <c r="D7" s="2"/>
      <c r="I7" s="2"/>
      <c r="J7" s="2"/>
      <c r="K7" s="2"/>
    </row>
    <row r="8" spans="1:14" ht="16.5" x14ac:dyDescent="0.3">
      <c r="A8" s="3"/>
      <c r="B8" s="3">
        <f>B7-60</f>
        <v>-59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4" ht="16.5" x14ac:dyDescent="0.3">
      <c r="A9" s="3" t="s">
        <v>7</v>
      </c>
      <c r="B9" s="5">
        <f>398*2700</f>
        <v>1074600</v>
      </c>
      <c r="C9" s="5"/>
      <c r="D9" s="4"/>
      <c r="H9" s="9"/>
      <c r="I9" s="10">
        <v>362</v>
      </c>
      <c r="J9" s="10">
        <f>I9*1.1</f>
        <v>398.20000000000005</v>
      </c>
      <c r="K9" s="10"/>
      <c r="L9">
        <f>L8/10.764</f>
        <v>2810.2935711631367</v>
      </c>
      <c r="N9">
        <f>36.99*10.764</f>
        <v>398.16036000000003</v>
      </c>
    </row>
    <row r="10" spans="1:14" ht="16.5" x14ac:dyDescent="0.3">
      <c r="A10" s="3" t="s">
        <v>8</v>
      </c>
      <c r="B10" s="3"/>
      <c r="C10" s="3"/>
      <c r="D10" s="2"/>
      <c r="H10" s="9"/>
      <c r="I10" s="10"/>
      <c r="J10" s="10">
        <f>J9/10.764</f>
        <v>36.993682645856566</v>
      </c>
      <c r="K10" s="10"/>
    </row>
    <row r="11" spans="1:14" ht="16.5" x14ac:dyDescent="0.3">
      <c r="A11" s="3"/>
      <c r="B11" s="3"/>
      <c r="C11" s="3"/>
      <c r="D11" s="2"/>
      <c r="H11" s="9"/>
      <c r="I11" s="10"/>
      <c r="J11" s="10"/>
      <c r="K11" s="10"/>
    </row>
    <row r="12" spans="1:14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4" ht="16.5" x14ac:dyDescent="0.3">
      <c r="A13" s="3" t="s">
        <v>10</v>
      </c>
      <c r="B13" s="3">
        <f>B12*0/60</f>
        <v>0</v>
      </c>
      <c r="C13" s="3"/>
      <c r="D13" s="2"/>
    </row>
    <row r="14" spans="1:14" ht="16.5" x14ac:dyDescent="0.3">
      <c r="A14" s="3"/>
      <c r="B14" s="6">
        <f>B13%</f>
        <v>0</v>
      </c>
      <c r="C14" s="6"/>
      <c r="D14" s="12"/>
    </row>
    <row r="15" spans="1:14" ht="16.5" x14ac:dyDescent="0.3">
      <c r="A15" s="3" t="s">
        <v>11</v>
      </c>
      <c r="B15" s="5">
        <f>ROUND((B9*B14),0)</f>
        <v>0</v>
      </c>
      <c r="C15" s="5"/>
      <c r="D15" s="5"/>
      <c r="I15" t="s">
        <v>24</v>
      </c>
      <c r="J15" t="s">
        <v>27</v>
      </c>
      <c r="N15">
        <f>396-55</f>
        <v>341</v>
      </c>
    </row>
    <row r="16" spans="1:14" ht="16.5" x14ac:dyDescent="0.3">
      <c r="A16" s="3" t="s">
        <v>2</v>
      </c>
      <c r="B16" s="5">
        <v>362</v>
      </c>
      <c r="C16" s="5"/>
      <c r="D16" s="4"/>
      <c r="H16" s="9"/>
      <c r="I16" s="10">
        <v>341</v>
      </c>
      <c r="J16">
        <f>1.308*10.764</f>
        <v>14.079312</v>
      </c>
    </row>
    <row r="17" spans="1:14" ht="16.5" x14ac:dyDescent="0.3">
      <c r="A17" s="3" t="s">
        <v>22</v>
      </c>
      <c r="B17" s="3">
        <v>17000</v>
      </c>
      <c r="C17" s="3"/>
      <c r="D17" s="2"/>
      <c r="H17" s="9"/>
      <c r="I17" s="10"/>
      <c r="J17">
        <f>1.89*10.764</f>
        <v>20.343959999999999</v>
      </c>
    </row>
    <row r="18" spans="1:14" ht="16.5" x14ac:dyDescent="0.3">
      <c r="A18" s="3" t="s">
        <v>12</v>
      </c>
      <c r="B18" s="5">
        <f>B17*B16</f>
        <v>6154000</v>
      </c>
      <c r="C18" s="5"/>
      <c r="D18" s="4"/>
      <c r="H18" s="9"/>
      <c r="I18" s="10"/>
      <c r="J18">
        <f>1.92*10.764</f>
        <v>20.666879999999999</v>
      </c>
    </row>
    <row r="19" spans="1:14" ht="16.5" x14ac:dyDescent="0.3">
      <c r="A19" s="7" t="s">
        <v>13</v>
      </c>
      <c r="B19" s="8">
        <f>B18-B15</f>
        <v>6154000</v>
      </c>
      <c r="C19" s="8"/>
      <c r="D19" s="13"/>
      <c r="J19">
        <f>SUM(J16:J18)</f>
        <v>55.090151999999996</v>
      </c>
      <c r="K19">
        <f>I16+J19</f>
        <v>396.09015199999999</v>
      </c>
      <c r="M19">
        <v>397</v>
      </c>
      <c r="N19">
        <v>397</v>
      </c>
    </row>
    <row r="20" spans="1:14" ht="16.5" x14ac:dyDescent="0.3">
      <c r="A20" s="7" t="s">
        <v>14</v>
      </c>
      <c r="B20" s="8">
        <f>B19*0.9</f>
        <v>5538600</v>
      </c>
      <c r="C20" s="8"/>
      <c r="D20" s="13"/>
      <c r="M20">
        <f>M19*1.2</f>
        <v>476.4</v>
      </c>
      <c r="N20">
        <v>15000</v>
      </c>
    </row>
    <row r="21" spans="1:14" ht="16.5" x14ac:dyDescent="0.3">
      <c r="A21" s="7" t="s">
        <v>15</v>
      </c>
      <c r="B21" s="8">
        <f>B19*0.8</f>
        <v>4923200</v>
      </c>
      <c r="C21" s="8"/>
      <c r="D21" s="13"/>
      <c r="M21">
        <v>11000</v>
      </c>
      <c r="N21">
        <f>N20*N19</f>
        <v>5955000</v>
      </c>
    </row>
    <row r="22" spans="1:14" ht="16.5" x14ac:dyDescent="0.3">
      <c r="A22" s="7" t="s">
        <v>16</v>
      </c>
      <c r="B22" s="8">
        <f>B19*0.025/12</f>
        <v>12820.833333333334</v>
      </c>
      <c r="C22" s="8"/>
      <c r="D22" s="13"/>
      <c r="M22">
        <f>M21*M20</f>
        <v>5240400</v>
      </c>
    </row>
    <row r="24" spans="1:14" x14ac:dyDescent="0.25">
      <c r="B24" s="1"/>
      <c r="C24" s="1"/>
      <c r="J24" s="14"/>
    </row>
    <row r="25" spans="1:14" x14ac:dyDescent="0.25">
      <c r="B25" s="1"/>
    </row>
    <row r="29" spans="1:14" x14ac:dyDescent="0.25">
      <c r="E29" t="s">
        <v>17</v>
      </c>
    </row>
    <row r="30" spans="1:14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4" x14ac:dyDescent="0.25">
      <c r="D31" s="2"/>
      <c r="E31" s="18">
        <v>360</v>
      </c>
      <c r="F31" s="2">
        <v>6500000</v>
      </c>
      <c r="G31" s="2">
        <f t="shared" ref="G31:G36" si="0">F31/E31</f>
        <v>18055.555555555555</v>
      </c>
      <c r="H31" s="2" t="e">
        <f t="shared" ref="H31:H36" si="1">F31/D31</f>
        <v>#DIV/0!</v>
      </c>
      <c r="I31" s="2" t="e">
        <f>F31/C31</f>
        <v>#DIV/0!</v>
      </c>
    </row>
    <row r="32" spans="1:14" x14ac:dyDescent="0.25">
      <c r="D32" s="2"/>
      <c r="E32" s="18">
        <v>480</v>
      </c>
      <c r="F32" s="2">
        <v>7650000</v>
      </c>
      <c r="G32" s="2">
        <f t="shared" si="0"/>
        <v>15937.5</v>
      </c>
      <c r="H32" s="2" t="e">
        <f t="shared" si="1"/>
        <v>#DIV/0!</v>
      </c>
      <c r="I32" s="2">
        <f t="shared" ref="I32:I36" si="2">D32/E32</f>
        <v>0</v>
      </c>
    </row>
    <row r="33" spans="4:15" x14ac:dyDescent="0.25">
      <c r="D33" s="2"/>
      <c r="E33" s="18">
        <v>450</v>
      </c>
      <c r="F33" s="4">
        <v>6600000</v>
      </c>
      <c r="G33" s="2">
        <f t="shared" si="0"/>
        <v>14666.666666666666</v>
      </c>
      <c r="H33" s="2" t="e">
        <f t="shared" si="1"/>
        <v>#DIV/0!</v>
      </c>
      <c r="I33" s="2">
        <f t="shared" si="2"/>
        <v>0</v>
      </c>
      <c r="M33" s="1"/>
    </row>
    <row r="34" spans="4:15" x14ac:dyDescent="0.25">
      <c r="D34" s="2">
        <v>555</v>
      </c>
      <c r="E34" s="18"/>
      <c r="F34" s="4">
        <v>6300000</v>
      </c>
      <c r="G34" s="2" t="e">
        <f t="shared" si="0"/>
        <v>#DIV/0!</v>
      </c>
      <c r="H34" s="2">
        <f t="shared" si="1"/>
        <v>11351.351351351352</v>
      </c>
      <c r="I34" s="2" t="e">
        <f t="shared" si="2"/>
        <v>#DIV/0!</v>
      </c>
    </row>
    <row r="35" spans="4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353</v>
      </c>
      <c r="F38">
        <v>4500000</v>
      </c>
      <c r="G38" s="2">
        <f>F38/E38</f>
        <v>12747.875354107649</v>
      </c>
      <c r="H38">
        <v>455000</v>
      </c>
      <c r="I38">
        <v>30000</v>
      </c>
      <c r="J38" s="2">
        <f t="shared" ref="J38:J43" si="3">I38+H38+F38</f>
        <v>4985000</v>
      </c>
      <c r="K38" s="2">
        <f>J38/E38</f>
        <v>14121.813031161473</v>
      </c>
      <c r="L38" s="4">
        <f>J38/719</f>
        <v>6933.2406119610569</v>
      </c>
      <c r="M38" s="2"/>
      <c r="O38">
        <f>B17/G39</f>
        <v>1.292</v>
      </c>
    </row>
    <row r="39" spans="4:15" x14ac:dyDescent="0.25">
      <c r="E39">
        <v>342</v>
      </c>
      <c r="F39">
        <v>4500000</v>
      </c>
      <c r="G39" s="2">
        <f>F39/E39</f>
        <v>13157.894736842105</v>
      </c>
      <c r="H39">
        <v>948000</v>
      </c>
      <c r="I39">
        <v>30000</v>
      </c>
      <c r="J39" s="2">
        <f t="shared" si="3"/>
        <v>5478000</v>
      </c>
      <c r="K39" s="2">
        <f t="shared" ref="K39:K43" si="4">J39/E39</f>
        <v>16017.543859649122</v>
      </c>
      <c r="L39" s="4" t="e">
        <f>J39/D39</f>
        <v>#DIV/0!</v>
      </c>
      <c r="M39" s="2" t="e">
        <f>F39/D39</f>
        <v>#DIV/0!</v>
      </c>
    </row>
    <row r="40" spans="4:15" x14ac:dyDescent="0.25">
      <c r="D40" s="2"/>
      <c r="E40" s="2"/>
      <c r="F40" s="2">
        <v>11451000</v>
      </c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11650500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4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F4" sqref="F4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2024-08-03T07:10:01Z</dcterms:modified>
</cp:coreProperties>
</file>