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entral Bank of India\Mandvi\Hiraco Jewellery India Pvt\"/>
    </mc:Choice>
  </mc:AlternateContent>
  <xr:revisionPtr revIDLastSave="0" documentId="13_ncr:1_{08867FD2-8AD7-4F74-AF04-2BBCDED336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42" i="13" l="1"/>
  <c r="W41" i="13"/>
  <c r="W40" i="13"/>
  <c r="O19" i="4" l="1"/>
  <c r="R3" i="4"/>
  <c r="O3" i="4"/>
  <c r="I21" i="4"/>
  <c r="I22" i="4" s="1"/>
  <c r="E20" i="4"/>
  <c r="I30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P4" i="4"/>
  <c r="Q4" i="4" s="1"/>
  <c r="P3" i="4"/>
  <c r="Q3" i="4" s="1"/>
  <c r="Q2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<sst xmlns="http://schemas.openxmlformats.org/spreadsheetml/2006/main" count="32" uniqueCount="29">
  <si>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</si>
  <si>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</si>
  <si>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</si>
  <si>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</si>
  <si>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</si>
  <si>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</si>
  <si>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</si>
  <si>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</si>
  <si>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</si>
  <si>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</si>
  <si>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</si>
  <si>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</si>
  <si>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</si>
  <si>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Office No. 501/502, Basement Floor, Wing - Tower 1, Seepz++, Seepz SEZ, Village - Vyarvali, Andheri East, Mumbai, State - Maharashtra, India</t>
  </si>
  <si>
    <t>sub lease - 22.10.2010</t>
  </si>
  <si>
    <t>av</t>
  </si>
  <si>
    <t>sd</t>
  </si>
  <si>
    <t>rd</t>
  </si>
  <si>
    <t>bv</t>
  </si>
  <si>
    <t>rate</t>
  </si>
  <si>
    <t>fmv</t>
  </si>
  <si>
    <t>95 years lease from 25.09.2003</t>
  </si>
  <si>
    <t>salable bua</t>
  </si>
  <si>
    <t>bcc =- 2004</t>
  </si>
  <si>
    <t>meaurement of some units are not allowed for security reasons.</t>
  </si>
  <si>
    <t>office</t>
  </si>
  <si>
    <t>TOTAL</t>
  </si>
  <si>
    <t>basement floro</t>
  </si>
  <si>
    <t>?Uroshine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</si>
</sst>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19</xdr:col>
      <xdr:colOff>180974</xdr:colOff>
      <xdr:row>67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4FF29-8BA0-4779-9B8B-5A55A943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0500"/>
          <a:ext cx="11153775" cy="1243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6</xdr:row>
      <xdr:rowOff>47625</xdr:rowOff>
    </xdr:from>
    <xdr:to>
      <xdr:col>10</xdr:col>
      <xdr:colOff>190500</xdr:colOff>
      <xdr:row>36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20CF4-96FB-485A-BA0C-A84CF8DF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90625"/>
          <a:ext cx="5086350" cy="5724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239349</xdr:colOff>
      <xdr:row>46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7BC5D-5E21-4BC9-86DE-7A80180D4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73749" cy="862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topLeftCell="E1" zoomScaleNormal="100" workbookViewId="0">
      <selection activeCell="Q24" sqref="Q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2099.3055555555561</v>
      </c>
      <c r="C2" s="4">
        <f>B2*1.2</f>
        <v>2519.1666666666674</v>
      </c>
      <c r="D2" s="4">
        <f t="shared" ref="D2:D13" si="2">C2*1.2</f>
        <v>3023.0000000000009</v>
      </c>
      <c r="E2" s="5">
        <f t="shared" ref="E2:E13" si="3">R2</f>
        <v>7505000</v>
      </c>
      <c r="F2" s="10">
        <f t="shared" ref="F2:F13" si="4">ROUND((E2/B2),0)</f>
        <v>3575</v>
      </c>
      <c r="G2" s="10">
        <f t="shared" ref="G2:G13" si="5">ROUND((E2/C2),0)</f>
        <v>2979</v>
      </c>
      <c r="H2" s="10">
        <f t="shared" ref="H2:H13" si="6">ROUND((E2/D2),0)</f>
        <v>2483</v>
      </c>
      <c r="I2" s="4" t="e">
        <f>#REF!</f>
        <v>#REF!</v>
      </c>
      <c r="J2" s="4">
        <f t="shared" ref="J2:J13" si="7">S2</f>
        <v>0</v>
      </c>
      <c r="O2">
        <v>3023</v>
      </c>
      <c r="P2">
        <f t="shared" ref="P2:P12" si="8">O2/1.2</f>
        <v>2519.166666666667</v>
      </c>
      <c r="Q2">
        <f t="shared" ref="Q2:Q12" si="9">P2/1.2</f>
        <v>2099.3055555555561</v>
      </c>
      <c r="R2" s="2">
        <v>7505000</v>
      </c>
      <c r="S2" s="8"/>
      <c r="T2" s="8"/>
    </row>
    <row r="3" spans="1:20" x14ac:dyDescent="0.25">
      <c r="A3" s="4">
        <f t="shared" si="0"/>
        <v>0</v>
      </c>
      <c r="B3" s="4">
        <f t="shared" si="1"/>
        <v>2123.6111111111113</v>
      </c>
      <c r="C3" s="4">
        <f t="shared" ref="C3:C15" si="10">B3*1.2</f>
        <v>2548.3333333333335</v>
      </c>
      <c r="D3" s="4">
        <f t="shared" si="2"/>
        <v>3058</v>
      </c>
      <c r="E3" s="5">
        <f t="shared" si="3"/>
        <v>20589514</v>
      </c>
      <c r="F3" s="10">
        <f t="shared" si="4"/>
        <v>9696</v>
      </c>
      <c r="G3" s="10">
        <f t="shared" si="5"/>
        <v>8080</v>
      </c>
      <c r="H3" s="10">
        <f t="shared" si="6"/>
        <v>6733</v>
      </c>
      <c r="I3" s="4" t="e">
        <f>#REF!</f>
        <v>#REF!</v>
      </c>
      <c r="J3" s="4">
        <f t="shared" si="7"/>
        <v>0</v>
      </c>
      <c r="O3">
        <f>735+783+812+728</f>
        <v>3058</v>
      </c>
      <c r="P3">
        <f t="shared" si="8"/>
        <v>2548.3333333333335</v>
      </c>
      <c r="Q3">
        <f t="shared" si="9"/>
        <v>2123.6111111111113</v>
      </c>
      <c r="R3" s="2">
        <f>6733*O3</f>
        <v>20589514</v>
      </c>
      <c r="S3" s="8"/>
      <c r="T3" s="8"/>
    </row>
    <row r="4" spans="1:20" x14ac:dyDescent="0.25">
      <c r="A4" s="4">
        <f t="shared" si="0"/>
        <v>0</v>
      </c>
      <c r="B4" s="4">
        <f t="shared" si="1"/>
        <v>67484.722222222234</v>
      </c>
      <c r="C4" s="4">
        <f t="shared" si="10"/>
        <v>80981.666666666672</v>
      </c>
      <c r="D4" s="4">
        <f t="shared" si="2"/>
        <v>97178</v>
      </c>
      <c r="E4" s="5">
        <f t="shared" si="3"/>
        <v>850000000</v>
      </c>
      <c r="F4" s="10">
        <f t="shared" si="4"/>
        <v>12595</v>
      </c>
      <c r="G4" s="10">
        <f t="shared" si="5"/>
        <v>10496</v>
      </c>
      <c r="H4" s="10">
        <f t="shared" si="6"/>
        <v>8747</v>
      </c>
      <c r="I4" s="4" t="e">
        <f>#REF!</f>
        <v>#REF!</v>
      </c>
      <c r="J4" s="4">
        <f t="shared" si="7"/>
        <v>0</v>
      </c>
      <c r="O4">
        <v>97178</v>
      </c>
      <c r="P4">
        <f t="shared" si="8"/>
        <v>80981.666666666672</v>
      </c>
      <c r="Q4">
        <f t="shared" si="9"/>
        <v>67484.722222222234</v>
      </c>
      <c r="R4" s="2">
        <v>850000000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10"/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9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10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9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9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9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0" x14ac:dyDescent="0.25">
      <c r="O16" s="16" t="s">
        <v>28</v>
      </c>
    </row>
    <row r="17" spans="5:24" x14ac:dyDescent="0.25">
      <c r="H17" t="s">
        <v>13</v>
      </c>
    </row>
    <row r="18" spans="5:24" x14ac:dyDescent="0.25">
      <c r="I18" t="s">
        <v>25</v>
      </c>
    </row>
    <row r="19" spans="5:24" x14ac:dyDescent="0.25">
      <c r="H19" t="s">
        <v>22</v>
      </c>
      <c r="I19">
        <v>12890</v>
      </c>
      <c r="O19">
        <f>I19*10000</f>
        <v>128900000</v>
      </c>
    </row>
    <row r="20" spans="5:24" x14ac:dyDescent="0.25">
      <c r="E20">
        <f>15000/1.4</f>
        <v>10714.285714285716</v>
      </c>
      <c r="H20" t="s">
        <v>19</v>
      </c>
      <c r="I20">
        <v>8500</v>
      </c>
    </row>
    <row r="21" spans="5:24" x14ac:dyDescent="0.25">
      <c r="H21" s="6" t="s">
        <v>20</v>
      </c>
      <c r="I21" s="6">
        <f>I20*I19</f>
        <v>109565000</v>
      </c>
      <c r="J21" s="6"/>
    </row>
    <row r="22" spans="5:24" x14ac:dyDescent="0.25">
      <c r="H22" s="6" t="s">
        <v>26</v>
      </c>
      <c r="I22" s="6">
        <f>I21+J21</f>
        <v>109565000</v>
      </c>
      <c r="J22" s="6"/>
    </row>
    <row r="24" spans="5:24" x14ac:dyDescent="0.25">
      <c r="G24" s="6"/>
      <c r="H24" s="6"/>
      <c r="J24" t="s">
        <v>21</v>
      </c>
    </row>
    <row r="25" spans="5:24" x14ac:dyDescent="0.25">
      <c r="J25" t="s">
        <v>24</v>
      </c>
    </row>
    <row r="26" spans="5:24" x14ac:dyDescent="0.25">
      <c r="H26" t="s">
        <v>14</v>
      </c>
      <c r="P26" s="11"/>
      <c r="Q26" s="11"/>
      <c r="R26" s="13"/>
      <c r="T26" s="11"/>
      <c r="U26" s="11"/>
      <c r="V26" s="11"/>
      <c r="W26" s="11"/>
      <c r="X26" s="11"/>
    </row>
    <row r="27" spans="5:24" x14ac:dyDescent="0.25">
      <c r="H27" t="s">
        <v>15</v>
      </c>
      <c r="I27">
        <v>40605100</v>
      </c>
      <c r="P27" s="11"/>
      <c r="Q27" s="14"/>
      <c r="R27" s="14"/>
      <c r="T27" s="14"/>
      <c r="U27" s="14"/>
      <c r="V27" s="11"/>
      <c r="W27" s="11"/>
      <c r="X27" s="11"/>
    </row>
    <row r="28" spans="5:24" x14ac:dyDescent="0.25">
      <c r="H28" t="s">
        <v>16</v>
      </c>
      <c r="I28">
        <v>2678850</v>
      </c>
      <c r="P28" s="11"/>
      <c r="Q28" s="11"/>
      <c r="R28" s="11"/>
      <c r="T28" s="11"/>
      <c r="U28" s="11"/>
      <c r="V28" s="11"/>
      <c r="W28" s="11"/>
      <c r="X28" s="11"/>
    </row>
    <row r="29" spans="5:24" x14ac:dyDescent="0.25">
      <c r="H29" t="s">
        <v>17</v>
      </c>
      <c r="I29">
        <v>30000</v>
      </c>
      <c r="P29" s="11"/>
      <c r="Q29" s="11"/>
      <c r="R29" s="11"/>
      <c r="T29" s="11"/>
      <c r="U29" s="11"/>
      <c r="V29" s="11"/>
      <c r="W29" s="11"/>
      <c r="X29" s="11"/>
    </row>
    <row r="30" spans="5:24" x14ac:dyDescent="0.25">
      <c r="H30" t="s">
        <v>18</v>
      </c>
      <c r="I30">
        <f>SUM(I27:I29)</f>
        <v>43313950</v>
      </c>
      <c r="P30" s="11"/>
      <c r="Q30" s="11"/>
      <c r="R30" s="12"/>
      <c r="T30" s="12"/>
      <c r="U30" s="12"/>
      <c r="V30" s="11"/>
      <c r="W30" s="11"/>
      <c r="X30" s="11"/>
    </row>
    <row r="31" spans="5:24" x14ac:dyDescent="0.25"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H32" t="s">
        <v>23</v>
      </c>
      <c r="P32" s="11"/>
      <c r="Q32" s="11"/>
      <c r="R32" s="11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T33" s="11"/>
      <c r="U33" s="11"/>
      <c r="V33" s="11"/>
      <c r="W33" s="11"/>
      <c r="X33" s="11"/>
    </row>
    <row r="34" spans="16:24" x14ac:dyDescent="0.25">
      <c r="P34" s="11"/>
      <c r="Q34" s="11"/>
      <c r="R34" s="11"/>
      <c r="S34" s="6"/>
      <c r="T34" s="11"/>
      <c r="U34" s="11"/>
      <c r="V34" s="11"/>
      <c r="W34" s="11"/>
      <c r="X34" s="11"/>
    </row>
    <row r="35" spans="16:24" x14ac:dyDescent="0.25">
      <c r="P35" s="11"/>
      <c r="Q35" s="11"/>
      <c r="R35" s="11"/>
      <c r="S35" s="6"/>
      <c r="T35" s="11"/>
      <c r="U35" s="11"/>
      <c r="V35" s="11"/>
      <c r="W35" s="11"/>
      <c r="X35" s="11"/>
    </row>
    <row r="36" spans="16:24" x14ac:dyDescent="0.25">
      <c r="Q36" s="11"/>
      <c r="R36" s="11"/>
    </row>
    <row r="37" spans="16:24" x14ac:dyDescent="0.25">
      <c r="Q37" s="11"/>
      <c r="R37" s="11"/>
      <c r="T37" s="6"/>
    </row>
    <row r="38" spans="16:24" x14ac:dyDescent="0.25">
      <c r="P38" s="11"/>
      <c r="Q38" s="11"/>
      <c r="R38" s="11"/>
      <c r="S38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W44"/>
  <sheetViews>
    <sheetView topLeftCell="A10" zoomScaleNormal="100" workbookViewId="0">
      <selection activeCell="W42" sqref="W42"/>
    </sheetView>
  </sheetViews>
  <sheetFormatPr defaultRowHeight="15" x14ac:dyDescent="0.25"/>
  <sheetData>
    <row r="33" spans="5:23" ht="9" customHeight="1" x14ac:dyDescent="0.25"/>
    <row r="34" spans="5:23" hidden="1" x14ac:dyDescent="0.25"/>
    <row r="36" spans="5:23" x14ac:dyDescent="0.25">
      <c r="W36" t="s">
        <v>27</v>
      </c>
    </row>
    <row r="37" spans="5:23" x14ac:dyDescent="0.25">
      <c r="W37">
        <v>3904500</v>
      </c>
    </row>
    <row r="38" spans="5:23" x14ac:dyDescent="0.25">
      <c r="W38">
        <v>391000</v>
      </c>
    </row>
    <row r="39" spans="5:23" x14ac:dyDescent="0.25">
      <c r="W39">
        <v>100000</v>
      </c>
    </row>
    <row r="40" spans="5:23" x14ac:dyDescent="0.25">
      <c r="W40">
        <f>SUM(W37:W39)</f>
        <v>4395500</v>
      </c>
    </row>
    <row r="41" spans="5:23" x14ac:dyDescent="0.25">
      <c r="W41">
        <f>W40/1560</f>
        <v>2817.6282051282051</v>
      </c>
    </row>
    <row r="42" spans="5:23" x14ac:dyDescent="0.25">
      <c r="W42">
        <f>W41*1.7</f>
        <v>4789.9679487179483</v>
      </c>
    </row>
    <row r="44" spans="5:23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P33" sqref="P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6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2024-08-16T05:45:25Z</dcterms:modified>
</cp:coreProperties>
</file>