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Asset Recovery Management Branch, Andheri (West)\Ayyaz Nooruddin Sayad\"/>
    </mc:Choice>
  </mc:AlternateContent>
  <xr:revisionPtr revIDLastSave="0" documentId="13_ncr:1_{E6AD94AC-5AAA-4E65-BB64-0CEFD85CF37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J21" i="4"/>
  <c r="J20" i="4"/>
  <c r="Q7" i="4"/>
  <c r="S7" i="4"/>
  <c r="V6" i="4"/>
  <c r="T6" i="4"/>
  <c r="U6" i="4" s="1"/>
  <c r="P6" i="4"/>
  <c r="S6" i="4"/>
  <c r="U5" i="4"/>
  <c r="H20" i="4"/>
  <c r="Q12" i="4" l="1"/>
  <c r="P12" i="4"/>
  <c r="P11" i="4"/>
  <c r="Q11" i="4" s="1"/>
  <c r="P10" i="4"/>
  <c r="P9" i="4"/>
  <c r="P8" i="4"/>
  <c r="P7" i="4"/>
  <c r="Q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<sst xmlns="http://schemas.openxmlformats.org/spreadsheetml/2006/main" count="150" uniqueCount="26">
  <si>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</si>
  <si>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</si>
  <si>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</si>
  <si>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</si>
  <si>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</si>
  <si>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</si>
  <si>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</si>
  <si>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</si>
  <si>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</si>
  <si>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</si>
  <si>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</si>
  <si>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</si>
  <si>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</si>
  <si>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1202, 12th Floor, Elite Tower, Plot No. 9b &amp; 9c, Sector 10, Village - Kharghar, </t>
  </si>
  <si>
    <t>agreemetn - 13.06.2015</t>
  </si>
  <si>
    <t>ca</t>
  </si>
  <si>
    <t>previous report - 24.05.23 - M Tech services</t>
  </si>
  <si>
    <t>rate</t>
  </si>
  <si>
    <t>fmv</t>
  </si>
  <si>
    <t>20.05.24</t>
  </si>
  <si>
    <t>12000 to 13000 on ca</t>
  </si>
  <si>
    <t>ls-  99 alkhs</t>
  </si>
  <si>
    <t>gaurav arcade</t>
  </si>
  <si>
    <t>shree sai amrut</t>
  </si>
  <si>
    <t>04.04.22</t>
  </si>
  <si>
    <t>10.03.22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</si>
</sst>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247649</xdr:colOff>
      <xdr:row>20</xdr:row>
      <xdr:rowOff>125240</xdr:rowOff>
    </xdr:from>
    <xdr:to>
      <xdr:col>22</xdr:col>
      <xdr:colOff>553836</xdr:colOff>
      <xdr:row>28</xdr:row>
      <xdr:rowOff>133706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DA02A-DF25-41E5-BFF2-76180313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099" y="4506740"/>
          <a:ext cx="5964037" cy="15324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1E2531-BDAA-49E0-8890-F9593F0C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26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44</xdr:row>
      <xdr:rowOff>144001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1AC89-F3D6-4582-90CC-F065AC13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068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48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E7A85-991A-481C-AB27-9AB4500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816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01DF3-9B98-4E0C-A7BB-B7FD4DB2B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380F27-3712-404C-A11D-D96D42A5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634850-6255-4BE1-A6A1-33078A3FF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EB4732-0DCC-4CB6-A897-B1212BE7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43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48D4B-FA1D-4321-9C72-09B41332E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059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760BD-F76D-4F05-A534-C0CBBCE7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106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4" sqref="E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28515625" customWidth="1"/>
    <col min="20" max="20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570</v>
      </c>
      <c r="C2" s="4">
        <f>B2*1.2</f>
        <v>684</v>
      </c>
      <c r="D2" s="4">
        <f t="shared" ref="D2:D13" si="2">C2*1.2</f>
        <v>820.8</v>
      </c>
      <c r="E2" s="17">
        <f t="shared" ref="E2:E13" si="3">R2</f>
        <v>14500000</v>
      </c>
      <c r="F2" s="10">
        <f t="shared" ref="F2:F13" si="4">ROUND((E2/B2),0)</f>
        <v>25439</v>
      </c>
      <c r="G2" s="10">
        <f t="shared" ref="G2:G13" si="5">ROUND((E2/C2),0)</f>
        <v>21199</v>
      </c>
      <c r="H2" s="10">
        <f t="shared" ref="H2:H13" si="6">ROUND((E2/D2),0)</f>
        <v>17666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570</v>
      </c>
      <c r="R2" s="2">
        <v>14500000</v>
      </c>
      <c r="S2" s="8"/>
      <c r="T2" s="8"/>
    </row>
    <row r="3" spans="1:23" x14ac:dyDescent="0.25">
      <c r="A3" s="4">
        <f t="shared" si="0"/>
        <v>0</v>
      </c>
      <c r="B3" s="4">
        <f t="shared" si="1"/>
        <v>721</v>
      </c>
      <c r="C3" s="4">
        <f t="shared" ref="C3:C15" si="9">B3*1.2</f>
        <v>865.19999999999993</v>
      </c>
      <c r="D3" s="4">
        <f t="shared" si="2"/>
        <v>1038.2399999999998</v>
      </c>
      <c r="E3" s="17">
        <f t="shared" si="3"/>
        <v>8500000</v>
      </c>
      <c r="F3" s="10">
        <f t="shared" si="4"/>
        <v>11789</v>
      </c>
      <c r="G3" s="10">
        <f t="shared" si="5"/>
        <v>9824</v>
      </c>
      <c r="H3" s="10">
        <f t="shared" si="6"/>
        <v>8187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721</v>
      </c>
      <c r="R3" s="2">
        <v>8500000</v>
      </c>
      <c r="S3" s="8"/>
      <c r="T3" s="8"/>
    </row>
    <row r="4" spans="1:23" x14ac:dyDescent="0.25">
      <c r="A4" s="4">
        <f t="shared" si="0"/>
        <v>0</v>
      </c>
      <c r="B4" s="4">
        <f t="shared" si="1"/>
        <v>833.33333333333337</v>
      </c>
      <c r="C4" s="4">
        <f t="shared" si="9"/>
        <v>1000</v>
      </c>
      <c r="D4" s="4">
        <f t="shared" si="2"/>
        <v>1200</v>
      </c>
      <c r="E4" s="17">
        <f t="shared" si="3"/>
        <v>9500000</v>
      </c>
      <c r="F4" s="10">
        <f t="shared" si="4"/>
        <v>11400</v>
      </c>
      <c r="G4" s="10">
        <f t="shared" si="5"/>
        <v>9500</v>
      </c>
      <c r="H4" s="10">
        <f t="shared" si="6"/>
        <v>7917</v>
      </c>
      <c r="I4" s="10" t="e">
        <f>#REF!</f>
        <v>#REF!</v>
      </c>
      <c r="J4" s="4">
        <f t="shared" si="7"/>
        <v>0</v>
      </c>
      <c r="O4">
        <v>1200</v>
      </c>
      <c r="P4">
        <f t="shared" si="8"/>
        <v>1000</v>
      </c>
      <c r="Q4">
        <f t="shared" ref="Q4:Q12" si="10">P4/1.2</f>
        <v>833.33333333333337</v>
      </c>
      <c r="R4" s="2">
        <v>9500000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777</v>
      </c>
      <c r="C5" s="4">
        <f t="shared" si="9"/>
        <v>932.4</v>
      </c>
      <c r="D5" s="4">
        <f t="shared" si="2"/>
        <v>1118.8799999999999</v>
      </c>
      <c r="E5" s="17">
        <f t="shared" si="3"/>
        <v>6000000</v>
      </c>
      <c r="F5" s="15">
        <f t="shared" si="4"/>
        <v>7722</v>
      </c>
      <c r="G5" s="10">
        <f t="shared" si="5"/>
        <v>6435</v>
      </c>
      <c r="H5" s="10">
        <f t="shared" si="6"/>
        <v>5363</v>
      </c>
      <c r="I5" s="10" t="e">
        <f>#REF!</f>
        <v>#REF!</v>
      </c>
      <c r="J5" s="4" t="str">
        <f t="shared" si="7"/>
        <v>20.05.24</v>
      </c>
      <c r="O5">
        <v>0</v>
      </c>
      <c r="P5">
        <f t="shared" si="8"/>
        <v>0</v>
      </c>
      <c r="Q5">
        <v>777</v>
      </c>
      <c r="R5" s="2">
        <v>6000000</v>
      </c>
      <c r="S5" s="8" t="s">
        <v>19</v>
      </c>
      <c r="T5" s="8">
        <v>9889797</v>
      </c>
      <c r="U5">
        <f>T5/Q5</f>
        <v>12728.181467181466</v>
      </c>
    </row>
    <row r="6" spans="1:23" x14ac:dyDescent="0.25">
      <c r="A6" s="4">
        <f t="shared" si="0"/>
        <v>0</v>
      </c>
      <c r="B6" s="4">
        <f t="shared" si="1"/>
        <v>379.04528999999997</v>
      </c>
      <c r="C6" s="4">
        <f t="shared" si="9"/>
        <v>454.85434799999996</v>
      </c>
      <c r="D6" s="4">
        <f t="shared" si="2"/>
        <v>545.82521759999997</v>
      </c>
      <c r="E6" s="17">
        <f t="shared" si="3"/>
        <v>3300000</v>
      </c>
      <c r="F6" s="10">
        <f t="shared" si="4"/>
        <v>8706</v>
      </c>
      <c r="G6" s="10">
        <f t="shared" si="5"/>
        <v>7255</v>
      </c>
      <c r="H6" s="10">
        <f t="shared" si="6"/>
        <v>6046</v>
      </c>
      <c r="I6" s="10" t="e">
        <f>#REF!</f>
        <v>#REF!</v>
      </c>
      <c r="J6" s="4">
        <f t="shared" si="7"/>
        <v>42.256999999999998</v>
      </c>
      <c r="O6">
        <v>0</v>
      </c>
      <c r="P6">
        <f>S6*10.764</f>
        <v>454.85434799999996</v>
      </c>
      <c r="Q6">
        <f t="shared" si="10"/>
        <v>379.04528999999997</v>
      </c>
      <c r="R6" s="2">
        <v>3300000</v>
      </c>
      <c r="S6" s="8">
        <f>35.659+6.598</f>
        <v>42.256999999999998</v>
      </c>
      <c r="T6" s="16">
        <f>R6+198000+30000</f>
        <v>3528000</v>
      </c>
      <c r="U6">
        <f>T6/Q6</f>
        <v>9307.5948787016987</v>
      </c>
      <c r="V6">
        <f>U6*1.2</f>
        <v>11169.113854442037</v>
      </c>
      <c r="W6" t="s">
        <v>25</v>
      </c>
    </row>
    <row r="7" spans="1:23" x14ac:dyDescent="0.25">
      <c r="A7" s="4">
        <f t="shared" si="0"/>
        <v>0</v>
      </c>
      <c r="B7" s="4">
        <f t="shared" si="1"/>
        <v>396.09367199999997</v>
      </c>
      <c r="C7" s="4">
        <f t="shared" si="9"/>
        <v>475.31240639999993</v>
      </c>
      <c r="D7" s="4">
        <f t="shared" si="2"/>
        <v>570.37488767999992</v>
      </c>
      <c r="E7" s="17">
        <f t="shared" si="3"/>
        <v>5900000</v>
      </c>
      <c r="F7" s="10">
        <f t="shared" si="4"/>
        <v>14895</v>
      </c>
      <c r="G7" s="10">
        <f t="shared" si="5"/>
        <v>12413</v>
      </c>
      <c r="H7" s="10">
        <f t="shared" si="6"/>
        <v>10344</v>
      </c>
      <c r="I7" s="10" t="e">
        <f>#REF!</f>
        <v>#REF!</v>
      </c>
      <c r="J7" s="4">
        <f t="shared" si="7"/>
        <v>36.798000000000002</v>
      </c>
      <c r="O7">
        <v>0</v>
      </c>
      <c r="P7">
        <f t="shared" si="8"/>
        <v>0</v>
      </c>
      <c r="Q7">
        <f>S7*10.764</f>
        <v>396.09367199999997</v>
      </c>
      <c r="R7" s="2">
        <v>5900000</v>
      </c>
      <c r="S7" s="8">
        <f>29.41+2.888+4.5</f>
        <v>36.798000000000002</v>
      </c>
      <c r="T7" s="8" t="s">
        <v>24</v>
      </c>
    </row>
    <row r="8" spans="1:23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17">
        <f t="shared" si="3"/>
        <v>6500000</v>
      </c>
      <c r="F8" s="10">
        <f t="shared" si="4"/>
        <v>14444</v>
      </c>
      <c r="G8" s="10">
        <f t="shared" si="5"/>
        <v>12037</v>
      </c>
      <c r="H8" s="10">
        <f t="shared" si="6"/>
        <v>10031</v>
      </c>
      <c r="I8" s="10" t="e">
        <f>#REF!</f>
        <v>#REF!</v>
      </c>
      <c r="J8" s="4" t="str">
        <f t="shared" si="7"/>
        <v>gaurav arcade</v>
      </c>
      <c r="O8">
        <v>0</v>
      </c>
      <c r="P8">
        <f t="shared" si="8"/>
        <v>0</v>
      </c>
      <c r="Q8">
        <v>450</v>
      </c>
      <c r="R8" s="2">
        <v>6500000</v>
      </c>
      <c r="S8" s="8" t="s">
        <v>22</v>
      </c>
      <c r="T8" s="8"/>
    </row>
    <row r="9" spans="1:23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17">
        <f t="shared" si="3"/>
        <v>7600000</v>
      </c>
      <c r="F9" s="15">
        <f t="shared" si="4"/>
        <v>16889</v>
      </c>
      <c r="G9" s="10">
        <f t="shared" si="5"/>
        <v>14074</v>
      </c>
      <c r="H9" s="10">
        <f t="shared" si="6"/>
        <v>11728</v>
      </c>
      <c r="I9" s="10" t="e">
        <f>#REF!</f>
        <v>#REF!</v>
      </c>
      <c r="J9" s="4" t="str">
        <f t="shared" si="7"/>
        <v>gaurav arcade</v>
      </c>
      <c r="O9">
        <v>0</v>
      </c>
      <c r="P9">
        <f t="shared" si="8"/>
        <v>0</v>
      </c>
      <c r="Q9">
        <v>450</v>
      </c>
      <c r="R9" s="2">
        <v>7600000</v>
      </c>
      <c r="S9" s="8" t="s">
        <v>22</v>
      </c>
      <c r="T9" s="8"/>
    </row>
    <row r="10" spans="1:23" x14ac:dyDescent="0.25">
      <c r="A10" s="4">
        <f t="shared" si="0"/>
        <v>0</v>
      </c>
      <c r="B10" s="4">
        <f t="shared" si="1"/>
        <v>354</v>
      </c>
      <c r="C10" s="4">
        <f t="shared" si="9"/>
        <v>424.8</v>
      </c>
      <c r="D10" s="4">
        <f t="shared" si="2"/>
        <v>509.76</v>
      </c>
      <c r="E10" s="17">
        <f t="shared" si="3"/>
        <v>5600000</v>
      </c>
      <c r="F10" s="15">
        <f t="shared" si="4"/>
        <v>15819</v>
      </c>
      <c r="G10" s="10">
        <f t="shared" si="5"/>
        <v>13183</v>
      </c>
      <c r="H10" s="10">
        <f t="shared" si="6"/>
        <v>10986</v>
      </c>
      <c r="I10" s="10" t="e">
        <f>#REF!</f>
        <v>#REF!</v>
      </c>
      <c r="J10" s="4" t="str">
        <f t="shared" si="7"/>
        <v>shree sai amrut</v>
      </c>
      <c r="O10">
        <v>0</v>
      </c>
      <c r="P10">
        <f t="shared" si="8"/>
        <v>0</v>
      </c>
      <c r="Q10">
        <v>354</v>
      </c>
      <c r="R10" s="2">
        <v>5600000</v>
      </c>
      <c r="S10" s="8" t="s">
        <v>23</v>
      </c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15</v>
      </c>
      <c r="H18">
        <v>774</v>
      </c>
    </row>
    <row r="19" spans="7:24" x14ac:dyDescent="0.25">
      <c r="G19" t="s">
        <v>17</v>
      </c>
      <c r="H19">
        <v>15500</v>
      </c>
    </row>
    <row r="20" spans="7:24" x14ac:dyDescent="0.25">
      <c r="G20" t="s">
        <v>18</v>
      </c>
      <c r="H20">
        <f>H19*H18</f>
        <v>11997000</v>
      </c>
      <c r="J20">
        <f>928.8/1.2</f>
        <v>774</v>
      </c>
      <c r="Q20" t="s">
        <v>16</v>
      </c>
    </row>
    <row r="21" spans="7:24" x14ac:dyDescent="0.25">
      <c r="J21">
        <f>12500*1.2</f>
        <v>15000</v>
      </c>
    </row>
    <row r="22" spans="7:24" x14ac:dyDescent="0.25">
      <c r="G22" s="6"/>
      <c r="H22" s="6"/>
    </row>
    <row r="23" spans="7:24" x14ac:dyDescent="0.25">
      <c r="G23" t="s">
        <v>21</v>
      </c>
    </row>
    <row r="24" spans="7:24" x14ac:dyDescent="0.25">
      <c r="G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2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2024-08-03T10:21:07Z</dcterms:modified>
</cp:coreProperties>
</file>