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BOM\Ghodbunder Road\Estatto Realty &amp; Wealth Soluations LLP\"/>
    </mc:Choice>
  </mc:AlternateContent>
  <xr:revisionPtr revIDLastSave="0" documentId="13_ncr:1_{8730C18B-0A11-4453-A0BA-368C0CAC03DE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Q37" i="4" l="1"/>
  <c r="Q36" i="4"/>
  <c r="Q35" i="4"/>
  <c r="Q34" i="4"/>
  <c r="Q33" i="4"/>
  <c r="Q32" i="4"/>
  <c r="Q31" i="4"/>
  <c r="Q30" i="4"/>
  <c r="Q29" i="4"/>
  <c r="Q28" i="4"/>
  <c r="Q27" i="4"/>
  <c r="Q26" i="4"/>
  <c r="Q25" i="4"/>
  <c r="Q24" i="4"/>
  <c r="Q23" i="4"/>
  <c r="Q22" i="4"/>
  <c r="Q21" i="4"/>
  <c r="U9" i="4"/>
  <c r="T9" i="4"/>
  <c r="Q9" i="4"/>
  <c r="S9" i="4"/>
  <c r="U8" i="4"/>
  <c r="T8" i="4"/>
  <c r="Q8" i="4"/>
  <c r="S8" i="4"/>
  <c r="H29" i="4"/>
  <c r="H22" i="4"/>
  <c r="H20" i="4"/>
  <c r="I19" i="4"/>
  <c r="I18" i="4"/>
  <c r="Q12" i="4" l="1"/>
  <c r="P12" i="4"/>
  <c r="P11" i="4"/>
  <c r="Q11" i="4" s="1"/>
  <c r="Q10" i="4"/>
  <c r="P10" i="4"/>
  <c r="P9" i="4"/>
  <c r="P8" i="4"/>
  <c r="P7" i="4"/>
  <c r="P6" i="4"/>
  <c r="P5" i="4"/>
  <c r="P4" i="4"/>
  <c r="P3" i="4"/>
  <c r="P2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<sst xmlns="http://schemas.openxmlformats.org/spreadsheetml/2006/main" count="62" uniqueCount="28">
  <si>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</si>
  <si>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</si>
  <si>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</si>
  <si>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</si>
  <si>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</si>
  <si>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</si>
  <si>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</si>
  <si>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</si>
  <si>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</si>
  <si>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</si>
  <si>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</si>
  <si>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</si>
  <si>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</si>
  <si>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Flat No. 201, 2nd Floor, Ivy, Orovia, G.B.Road, Waghbil Road, Village - Kavekar, Taluka - Thane, District - Thane,</t>
  </si>
  <si>
    <t>ca</t>
  </si>
  <si>
    <t>bal</t>
  </si>
  <si>
    <t>rate</t>
  </si>
  <si>
    <t>fmv</t>
  </si>
  <si>
    <t>agreemetn  - 30.12.20</t>
  </si>
  <si>
    <t>av</t>
  </si>
  <si>
    <t>sd</t>
  </si>
  <si>
    <t>rd</t>
  </si>
  <si>
    <t>bv</t>
  </si>
  <si>
    <t>19.06.24</t>
  </si>
  <si>
    <t>13.04.24</t>
  </si>
  <si>
    <t>mca</t>
  </si>
  <si>
    <t>ls - 65 lakhs</t>
  </si>
  <si>
    <t>oc - 2021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</si>
</sst>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4" fontId="1" fillId="3" borderId="0" xfId="0" applyNumberFormat="1" applyFont="1" applyFill="1"/>
    <xf numFmtId="4" fontId="0" fillId="3" borderId="0" xfId="0" applyNumberForma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420350</xdr:colOff>
      <xdr:row>49</xdr:row>
      <xdr:rowOff>96502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0C55581-5040-40C9-BEAE-2F83E73CBE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54750" cy="897380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448929</xdr:colOff>
      <xdr:row>49</xdr:row>
      <xdr:rowOff>77354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CB9679A-FB04-4B29-BD28-E72C6AFF66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983329" cy="826885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429876</xdr:colOff>
      <xdr:row>44</xdr:row>
      <xdr:rowOff>58301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FD20356-E3B5-4585-813A-3927946660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964276" cy="824980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582297</xdr:colOff>
      <xdr:row>46</xdr:row>
      <xdr:rowOff>182150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8FB5965-FAF6-4ED1-AA7B-3D215B8746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116697" cy="84212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544192</xdr:colOff>
      <xdr:row>50</xdr:row>
      <xdr:rowOff>86880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0161BC4-CA40-466F-89D2-88A6853958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9078592" cy="827838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429876</xdr:colOff>
      <xdr:row>43</xdr:row>
      <xdr:rowOff>58301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599E6E7-8676-46AC-8E06-CD1CE3D4D9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8964276" cy="8249801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409575</xdr:colOff>
      <xdr:row>45</xdr:row>
      <xdr:rowOff>104775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5867AE3-B17F-43E1-A9D9-A3FC2BC2ED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7975" cy="84867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409575</xdr:colOff>
      <xdr:row>46</xdr:row>
      <xdr:rowOff>85725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2ACCA68-E01D-470B-ACA8-B95C38D816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7975" cy="86582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7"/>
  <sheetViews>
    <sheetView tabSelected="1" topLeftCell="D1" zoomScaleNormal="100" workbookViewId="0">
      <selection activeCell="E18" sqref="E18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  <col min="20" max="20" width="11.7109375" bestFit="1" customWidth="1"/>
  </cols>
  <sheetData>
    <row r="1" spans="1:22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2" x14ac:dyDescent="0.25">
      <c r="A2" s="4">
        <f t="shared" ref="A2:A15" si="0">N2</f>
        <v>0</v>
      </c>
      <c r="B2" s="4">
        <f t="shared" ref="B2:B15" si="1">Q2</f>
        <v>445</v>
      </c>
      <c r="C2" s="4">
        <f>B2*1.2</f>
        <v>534</v>
      </c>
      <c r="D2" s="4">
        <f t="shared" ref="D2:D13" si="2">C2*1.2</f>
        <v>640.79999999999995</v>
      </c>
      <c r="E2" s="5">
        <f t="shared" ref="E2:E13" si="3">R2</f>
        <v>7700000</v>
      </c>
      <c r="F2" s="15">
        <f t="shared" ref="F2:F13" si="4">ROUND((E2/B2),0)</f>
        <v>17303</v>
      </c>
      <c r="G2" s="10">
        <f t="shared" ref="G2:G13" si="5">ROUND((E2/C2),0)</f>
        <v>14419</v>
      </c>
      <c r="H2" s="10">
        <f t="shared" ref="H2:H13" si="6">ROUND((E2/D2),0)</f>
        <v>12016</v>
      </c>
      <c r="I2" s="4" t="e">
        <f>#REF!</f>
        <v>#REF!</v>
      </c>
      <c r="J2" s="4">
        <f t="shared" ref="J2:J13" si="7">S2</f>
        <v>0</v>
      </c>
      <c r="O2">
        <v>0</v>
      </c>
      <c r="P2">
        <f t="shared" ref="P2:P12" si="8">O2/1.2</f>
        <v>0</v>
      </c>
      <c r="Q2">
        <v>445</v>
      </c>
      <c r="R2" s="2">
        <v>7700000</v>
      </c>
      <c r="S2" s="8"/>
      <c r="T2" s="8"/>
    </row>
    <row r="3" spans="1:22" x14ac:dyDescent="0.25">
      <c r="A3" s="4">
        <f t="shared" si="0"/>
        <v>0</v>
      </c>
      <c r="B3" s="4">
        <f t="shared" si="1"/>
        <v>550</v>
      </c>
      <c r="C3" s="4">
        <f t="shared" ref="C3:C15" si="9">B3*1.2</f>
        <v>660</v>
      </c>
      <c r="D3" s="4">
        <f t="shared" si="2"/>
        <v>792</v>
      </c>
      <c r="E3" s="16">
        <f t="shared" si="3"/>
        <v>11000000</v>
      </c>
      <c r="F3" s="10">
        <f t="shared" si="4"/>
        <v>20000</v>
      </c>
      <c r="G3" s="10">
        <f t="shared" si="5"/>
        <v>16667</v>
      </c>
      <c r="H3" s="10">
        <f t="shared" si="6"/>
        <v>13889</v>
      </c>
      <c r="I3" s="10" t="e">
        <f>#REF!</f>
        <v>#REF!</v>
      </c>
      <c r="J3" s="4">
        <f t="shared" si="7"/>
        <v>0</v>
      </c>
      <c r="O3">
        <v>0</v>
      </c>
      <c r="P3">
        <f t="shared" si="8"/>
        <v>0</v>
      </c>
      <c r="Q3">
        <v>550</v>
      </c>
      <c r="R3" s="2">
        <v>11000000</v>
      </c>
      <c r="S3" s="8"/>
      <c r="T3" s="8"/>
    </row>
    <row r="4" spans="1:22" x14ac:dyDescent="0.25">
      <c r="A4" s="4">
        <f t="shared" si="0"/>
        <v>0</v>
      </c>
      <c r="B4" s="4">
        <f t="shared" si="1"/>
        <v>435</v>
      </c>
      <c r="C4" s="4">
        <f t="shared" si="9"/>
        <v>522</v>
      </c>
      <c r="D4" s="4">
        <f t="shared" si="2"/>
        <v>626.4</v>
      </c>
      <c r="E4" s="16">
        <f t="shared" si="3"/>
        <v>8500000</v>
      </c>
      <c r="F4" s="10">
        <f t="shared" si="4"/>
        <v>19540</v>
      </c>
      <c r="G4" s="10">
        <f t="shared" si="5"/>
        <v>16284</v>
      </c>
      <c r="H4" s="10">
        <f t="shared" si="6"/>
        <v>13570</v>
      </c>
      <c r="I4" s="10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435</v>
      </c>
      <c r="R4" s="2">
        <v>8500000</v>
      </c>
      <c r="S4" s="8"/>
      <c r="T4" s="8"/>
    </row>
    <row r="5" spans="1:22" x14ac:dyDescent="0.25">
      <c r="A5" s="4">
        <f t="shared" si="0"/>
        <v>0</v>
      </c>
      <c r="B5" s="4">
        <f t="shared" si="1"/>
        <v>460</v>
      </c>
      <c r="C5" s="4">
        <f t="shared" si="9"/>
        <v>552</v>
      </c>
      <c r="D5" s="4">
        <f t="shared" si="2"/>
        <v>662.4</v>
      </c>
      <c r="E5" s="16">
        <f t="shared" si="3"/>
        <v>7300000</v>
      </c>
      <c r="F5" s="10">
        <f t="shared" si="4"/>
        <v>15870</v>
      </c>
      <c r="G5" s="10">
        <f t="shared" si="5"/>
        <v>13225</v>
      </c>
      <c r="H5" s="10">
        <f t="shared" si="6"/>
        <v>11021</v>
      </c>
      <c r="I5" s="10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v>460</v>
      </c>
      <c r="R5" s="2">
        <v>7300000</v>
      </c>
      <c r="S5" s="8"/>
      <c r="T5" s="8"/>
    </row>
    <row r="6" spans="1:22" x14ac:dyDescent="0.25">
      <c r="A6" s="4">
        <f t="shared" si="0"/>
        <v>0</v>
      </c>
      <c r="B6" s="4">
        <f t="shared" si="1"/>
        <v>444</v>
      </c>
      <c r="C6" s="4">
        <f t="shared" si="9"/>
        <v>532.79999999999995</v>
      </c>
      <c r="D6" s="4">
        <f t="shared" si="2"/>
        <v>639.3599999999999</v>
      </c>
      <c r="E6" s="16">
        <f t="shared" si="3"/>
        <v>7400000</v>
      </c>
      <c r="F6" s="10">
        <f t="shared" si="4"/>
        <v>16667</v>
      </c>
      <c r="G6" s="10">
        <f t="shared" si="5"/>
        <v>13889</v>
      </c>
      <c r="H6" s="10">
        <f t="shared" si="6"/>
        <v>11574</v>
      </c>
      <c r="I6" s="10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v>444</v>
      </c>
      <c r="R6" s="2">
        <v>7400000</v>
      </c>
      <c r="S6" s="8"/>
      <c r="T6" s="8"/>
    </row>
    <row r="7" spans="1:22" x14ac:dyDescent="0.25">
      <c r="A7" s="4">
        <f t="shared" si="0"/>
        <v>0</v>
      </c>
      <c r="B7" s="4">
        <f t="shared" si="1"/>
        <v>427</v>
      </c>
      <c r="C7" s="4">
        <f t="shared" si="9"/>
        <v>512.4</v>
      </c>
      <c r="D7" s="4">
        <f t="shared" si="2"/>
        <v>614.88</v>
      </c>
      <c r="E7" s="16">
        <f t="shared" si="3"/>
        <v>7500000</v>
      </c>
      <c r="F7" s="15">
        <f t="shared" si="4"/>
        <v>17564</v>
      </c>
      <c r="G7" s="10">
        <f t="shared" si="5"/>
        <v>14637</v>
      </c>
      <c r="H7" s="10">
        <f t="shared" si="6"/>
        <v>12198</v>
      </c>
      <c r="I7" s="10" t="e">
        <f>#REF!</f>
        <v>#REF!</v>
      </c>
      <c r="J7" s="4">
        <f t="shared" si="7"/>
        <v>0</v>
      </c>
      <c r="O7">
        <v>0</v>
      </c>
      <c r="P7">
        <f t="shared" si="8"/>
        <v>0</v>
      </c>
      <c r="Q7">
        <v>427</v>
      </c>
      <c r="R7" s="2">
        <v>7500000</v>
      </c>
      <c r="S7" s="8"/>
      <c r="T7" s="8"/>
    </row>
    <row r="8" spans="1:22" x14ac:dyDescent="0.25">
      <c r="A8" s="4">
        <f t="shared" si="0"/>
        <v>0</v>
      </c>
      <c r="B8" s="4">
        <f t="shared" si="1"/>
        <v>442.83096</v>
      </c>
      <c r="C8" s="4">
        <f t="shared" si="9"/>
        <v>531.39715200000001</v>
      </c>
      <c r="D8" s="4">
        <f t="shared" si="2"/>
        <v>637.67658240000003</v>
      </c>
      <c r="E8" s="16">
        <f t="shared" si="3"/>
        <v>7500000</v>
      </c>
      <c r="F8" s="15">
        <f t="shared" si="4"/>
        <v>16936</v>
      </c>
      <c r="G8" s="10">
        <f t="shared" si="5"/>
        <v>14114</v>
      </c>
      <c r="H8" s="10">
        <f t="shared" si="6"/>
        <v>11761</v>
      </c>
      <c r="I8" s="10" t="e">
        <f>#REF!</f>
        <v>#REF!</v>
      </c>
      <c r="J8" s="4">
        <f t="shared" si="7"/>
        <v>41.14</v>
      </c>
      <c r="O8">
        <v>0</v>
      </c>
      <c r="P8">
        <f t="shared" si="8"/>
        <v>0</v>
      </c>
      <c r="Q8">
        <f>S8*10.764</f>
        <v>442.83096</v>
      </c>
      <c r="R8" s="2">
        <v>7500000</v>
      </c>
      <c r="S8" s="8">
        <f>36.6+4.54</f>
        <v>41.14</v>
      </c>
      <c r="T8" s="17">
        <f>R8+450000+30000</f>
        <v>7980000</v>
      </c>
      <c r="U8">
        <f>T8/Q8</f>
        <v>18020.420252459313</v>
      </c>
      <c r="V8" t="s">
        <v>23</v>
      </c>
    </row>
    <row r="9" spans="1:22" x14ac:dyDescent="0.25">
      <c r="A9" s="4">
        <f t="shared" si="0"/>
        <v>0</v>
      </c>
      <c r="B9" s="4">
        <f t="shared" si="1"/>
        <v>409.67784</v>
      </c>
      <c r="C9" s="4">
        <f t="shared" si="9"/>
        <v>491.61340799999999</v>
      </c>
      <c r="D9" s="4">
        <f t="shared" si="2"/>
        <v>589.93608959999995</v>
      </c>
      <c r="E9" s="16">
        <f t="shared" si="3"/>
        <v>6250000</v>
      </c>
      <c r="F9" s="10">
        <f t="shared" si="4"/>
        <v>15256</v>
      </c>
      <c r="G9" s="10">
        <f t="shared" si="5"/>
        <v>12713</v>
      </c>
      <c r="H9" s="10">
        <f t="shared" si="6"/>
        <v>10594</v>
      </c>
      <c r="I9" s="10" t="e">
        <f>#REF!</f>
        <v>#REF!</v>
      </c>
      <c r="J9" s="4">
        <f t="shared" si="7"/>
        <v>38.06</v>
      </c>
      <c r="O9">
        <v>0</v>
      </c>
      <c r="P9">
        <f t="shared" si="8"/>
        <v>0</v>
      </c>
      <c r="Q9">
        <f>S9*10.764</f>
        <v>409.67784</v>
      </c>
      <c r="R9" s="2">
        <v>6250000</v>
      </c>
      <c r="S9" s="8">
        <f>35.7+2.36</f>
        <v>38.06</v>
      </c>
      <c r="T9" s="17">
        <f>R9+437500+30000</f>
        <v>6717500</v>
      </c>
      <c r="U9">
        <f>T9/Q9</f>
        <v>16397.030408088463</v>
      </c>
      <c r="V9" t="s">
        <v>24</v>
      </c>
    </row>
    <row r="10" spans="1:22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16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10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ref="Q2:Q12" si="10">P10/1.2</f>
        <v>0</v>
      </c>
      <c r="R10" s="2">
        <v>0</v>
      </c>
      <c r="S10" s="8"/>
      <c r="T10" s="8"/>
    </row>
    <row r="11" spans="1:22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16">
        <f t="shared" si="3"/>
        <v>0</v>
      </c>
      <c r="F11" s="10" t="e">
        <f t="shared" si="4"/>
        <v>#DIV/0!</v>
      </c>
      <c r="G11" s="10" t="e">
        <f t="shared" si="5"/>
        <v>#DIV/0!</v>
      </c>
      <c r="H11" s="10" t="e">
        <f t="shared" si="6"/>
        <v>#DIV/0!</v>
      </c>
      <c r="I11" s="10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10"/>
        <v>0</v>
      </c>
      <c r="R11" s="2">
        <v>0</v>
      </c>
      <c r="S11" s="8"/>
      <c r="T11" s="8"/>
    </row>
    <row r="12" spans="1:22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16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10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10"/>
        <v>0</v>
      </c>
      <c r="R12" s="2">
        <v>0</v>
      </c>
      <c r="S12" s="8"/>
      <c r="T12" s="8"/>
    </row>
    <row r="13" spans="1:22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16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10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2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16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10" t="e">
        <f t="shared" ref="H14:H15" si="17">ROUND((E14/D14),0)</f>
        <v>#DIV/0!</v>
      </c>
      <c r="I14" s="10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2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16">
        <f t="shared" si="14"/>
        <v>0</v>
      </c>
      <c r="F15" s="10" t="e">
        <f t="shared" si="15"/>
        <v>#DIV/0!</v>
      </c>
      <c r="G15" s="10" t="e">
        <f t="shared" si="16"/>
        <v>#DIV/0!</v>
      </c>
      <c r="H15" s="10" t="e">
        <f t="shared" si="17"/>
        <v>#DIV/0!</v>
      </c>
      <c r="I15" s="10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6" spans="1:22" x14ac:dyDescent="0.25">
      <c r="E16" s="8"/>
      <c r="F16" s="8"/>
      <c r="G16" s="8"/>
      <c r="H16" s="8"/>
      <c r="I16" s="8"/>
    </row>
    <row r="17" spans="5:24" x14ac:dyDescent="0.25">
      <c r="E17" s="8"/>
      <c r="F17" s="8"/>
      <c r="G17" s="8" t="s">
        <v>13</v>
      </c>
      <c r="H17" s="8"/>
      <c r="I17" s="8"/>
    </row>
    <row r="18" spans="5:24" x14ac:dyDescent="0.25">
      <c r="E18" s="8"/>
      <c r="F18" s="8"/>
      <c r="G18" s="8" t="s">
        <v>14</v>
      </c>
      <c r="H18" s="8">
        <v>394</v>
      </c>
      <c r="I18" s="8">
        <f>36.6*10.764</f>
        <v>393.9624</v>
      </c>
    </row>
    <row r="19" spans="5:24" x14ac:dyDescent="0.25">
      <c r="E19" s="8"/>
      <c r="F19" s="8"/>
      <c r="G19" s="8" t="s">
        <v>15</v>
      </c>
      <c r="H19" s="8">
        <v>49</v>
      </c>
      <c r="I19" s="8">
        <f>4.54*10.764</f>
        <v>48.868559999999995</v>
      </c>
    </row>
    <row r="20" spans="5:24" x14ac:dyDescent="0.25">
      <c r="E20" s="8"/>
      <c r="F20" s="8"/>
      <c r="G20" s="8"/>
      <c r="H20" s="8">
        <f>H19+H18</f>
        <v>443</v>
      </c>
      <c r="I20" s="8"/>
      <c r="O20" t="s">
        <v>25</v>
      </c>
    </row>
    <row r="21" spans="5:24" x14ac:dyDescent="0.25">
      <c r="G21" t="s">
        <v>16</v>
      </c>
      <c r="H21">
        <v>17200</v>
      </c>
      <c r="O21">
        <v>2.04</v>
      </c>
      <c r="P21">
        <v>0.5</v>
      </c>
      <c r="Q21">
        <f>P21*O21</f>
        <v>1.02</v>
      </c>
    </row>
    <row r="22" spans="5:24" x14ac:dyDescent="0.25">
      <c r="G22" s="6" t="s">
        <v>17</v>
      </c>
      <c r="H22" s="6">
        <f>H21*H20</f>
        <v>7619600</v>
      </c>
      <c r="O22">
        <v>1</v>
      </c>
      <c r="P22">
        <v>0.7</v>
      </c>
      <c r="Q22">
        <f t="shared" ref="Q22:Q35" si="21">P22*O22</f>
        <v>0.7</v>
      </c>
    </row>
    <row r="23" spans="5:24" x14ac:dyDescent="0.25">
      <c r="O23">
        <v>2.1</v>
      </c>
      <c r="P23">
        <v>1.17</v>
      </c>
      <c r="Q23">
        <f t="shared" si="21"/>
        <v>2.4569999999999999</v>
      </c>
    </row>
    <row r="24" spans="5:24" x14ac:dyDescent="0.25">
      <c r="I24" t="s">
        <v>27</v>
      </c>
      <c r="O24">
        <v>3.23</v>
      </c>
      <c r="P24" s="11">
        <v>3</v>
      </c>
      <c r="Q24">
        <f t="shared" si="21"/>
        <v>9.69</v>
      </c>
      <c r="R24" s="13"/>
      <c r="T24" s="11"/>
      <c r="U24" s="11"/>
      <c r="V24" s="11"/>
      <c r="W24" s="11"/>
      <c r="X24" s="11"/>
    </row>
    <row r="25" spans="5:24" x14ac:dyDescent="0.25">
      <c r="G25" t="s">
        <v>18</v>
      </c>
      <c r="I25" t="s">
        <v>26</v>
      </c>
      <c r="O25">
        <v>0.65</v>
      </c>
      <c r="P25" s="11">
        <v>2.06</v>
      </c>
      <c r="Q25">
        <f t="shared" si="21"/>
        <v>1.3390000000000002</v>
      </c>
      <c r="R25" s="14"/>
      <c r="T25" s="14"/>
      <c r="U25" s="14"/>
      <c r="V25" s="11"/>
      <c r="W25" s="11"/>
      <c r="X25" s="11"/>
    </row>
    <row r="26" spans="5:24" x14ac:dyDescent="0.25">
      <c r="G26" t="s">
        <v>19</v>
      </c>
      <c r="H26">
        <v>6826888</v>
      </c>
      <c r="O26">
        <v>1</v>
      </c>
      <c r="P26" s="11">
        <v>0.95</v>
      </c>
      <c r="Q26">
        <f t="shared" si="21"/>
        <v>0.95</v>
      </c>
      <c r="R26" s="11"/>
      <c r="T26" s="11"/>
      <c r="U26" s="11"/>
      <c r="V26" s="11"/>
      <c r="W26" s="11"/>
      <c r="X26" s="11"/>
    </row>
    <row r="27" spans="5:24" x14ac:dyDescent="0.25">
      <c r="G27" t="s">
        <v>20</v>
      </c>
      <c r="H27">
        <v>204900</v>
      </c>
      <c r="O27">
        <v>0.7</v>
      </c>
      <c r="P27" s="11">
        <v>0.85</v>
      </c>
      <c r="Q27">
        <f t="shared" si="21"/>
        <v>0.59499999999999997</v>
      </c>
      <c r="R27" s="11"/>
      <c r="T27" s="11"/>
      <c r="U27" s="11"/>
      <c r="V27" s="11"/>
      <c r="W27" s="11"/>
      <c r="X27" s="11"/>
    </row>
    <row r="28" spans="5:24" x14ac:dyDescent="0.25">
      <c r="G28" t="s">
        <v>21</v>
      </c>
      <c r="H28">
        <v>30000</v>
      </c>
      <c r="O28">
        <v>1.63</v>
      </c>
      <c r="P28" s="11">
        <v>1.88</v>
      </c>
      <c r="Q28">
        <f t="shared" si="21"/>
        <v>3.0643999999999996</v>
      </c>
      <c r="R28" s="12"/>
      <c r="T28" s="12"/>
      <c r="U28" s="12"/>
      <c r="V28" s="11"/>
      <c r="W28" s="11"/>
      <c r="X28" s="11"/>
    </row>
    <row r="29" spans="5:24" x14ac:dyDescent="0.25">
      <c r="G29" t="s">
        <v>22</v>
      </c>
      <c r="H29">
        <f>SUM(H26:H28)</f>
        <v>7061788</v>
      </c>
      <c r="O29">
        <v>0.9</v>
      </c>
      <c r="P29" s="11">
        <v>2.13</v>
      </c>
      <c r="Q29">
        <f t="shared" si="21"/>
        <v>1.917</v>
      </c>
      <c r="R29" s="11"/>
      <c r="T29" s="11"/>
      <c r="U29" s="11"/>
      <c r="V29" s="11"/>
      <c r="W29" s="11"/>
      <c r="X29" s="11"/>
    </row>
    <row r="30" spans="5:24" x14ac:dyDescent="0.25">
      <c r="O30">
        <v>0.38</v>
      </c>
      <c r="P30" s="11">
        <v>0.83</v>
      </c>
      <c r="Q30">
        <f t="shared" si="21"/>
        <v>0.31540000000000001</v>
      </c>
      <c r="R30" s="11"/>
      <c r="T30" s="11"/>
      <c r="U30" s="11"/>
      <c r="V30" s="11"/>
      <c r="W30" s="11"/>
      <c r="X30" s="11"/>
    </row>
    <row r="31" spans="5:24" x14ac:dyDescent="0.25">
      <c r="O31">
        <v>2.2000000000000002</v>
      </c>
      <c r="P31" s="11">
        <v>2.2400000000000002</v>
      </c>
      <c r="Q31">
        <f t="shared" si="21"/>
        <v>4.9280000000000008</v>
      </c>
      <c r="R31" s="11"/>
      <c r="T31" s="11"/>
      <c r="U31" s="11"/>
      <c r="V31" s="11"/>
      <c r="W31" s="11"/>
      <c r="X31" s="11"/>
    </row>
    <row r="32" spans="5:24" x14ac:dyDescent="0.25">
      <c r="O32">
        <v>4.3499999999999996</v>
      </c>
      <c r="P32" s="11">
        <v>3</v>
      </c>
      <c r="Q32">
        <f t="shared" si="21"/>
        <v>13.049999999999999</v>
      </c>
      <c r="R32" s="11"/>
      <c r="S32" s="6"/>
      <c r="T32" s="11"/>
      <c r="U32" s="11"/>
      <c r="V32" s="11"/>
      <c r="W32" s="11"/>
      <c r="X32" s="11"/>
    </row>
    <row r="33" spans="15:24" x14ac:dyDescent="0.25">
      <c r="O33">
        <v>0.5</v>
      </c>
      <c r="P33" s="11">
        <v>1.92</v>
      </c>
      <c r="Q33">
        <f t="shared" si="21"/>
        <v>0.96</v>
      </c>
      <c r="R33" s="11"/>
      <c r="S33" s="6"/>
      <c r="T33" s="11"/>
      <c r="U33" s="11"/>
      <c r="V33" s="11"/>
      <c r="W33" s="11"/>
      <c r="X33" s="11"/>
    </row>
    <row r="34" spans="15:24" x14ac:dyDescent="0.25">
      <c r="O34">
        <v>0.5</v>
      </c>
      <c r="P34" s="11">
        <v>1.1599999999999999</v>
      </c>
      <c r="Q34">
        <f t="shared" si="21"/>
        <v>0.57999999999999996</v>
      </c>
      <c r="R34" s="11"/>
    </row>
    <row r="35" spans="15:24" x14ac:dyDescent="0.25">
      <c r="O35">
        <v>1</v>
      </c>
      <c r="P35" s="11">
        <v>0.46</v>
      </c>
      <c r="Q35" s="11">
        <f t="shared" si="21"/>
        <v>0.46</v>
      </c>
      <c r="R35" s="11"/>
      <c r="T35" s="6"/>
    </row>
    <row r="36" spans="15:24" x14ac:dyDescent="0.25">
      <c r="P36" s="11"/>
      <c r="Q36" s="11">
        <f>SUM(Q21:Q35)</f>
        <v>42.025799999999997</v>
      </c>
      <c r="R36" s="11"/>
      <c r="S36" s="6"/>
    </row>
    <row r="37" spans="15:24" x14ac:dyDescent="0.25">
      <c r="Q37">
        <f>Q36*10.764</f>
        <v>452.36571119999996</v>
      </c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2024-08-03T04:51:56Z</dcterms:modified>
</cp:coreProperties>
</file>