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2" i="1" l="1"/>
  <c r="L32" i="1"/>
  <c r="K32" i="1"/>
  <c r="I32" i="1"/>
  <c r="M30" i="1"/>
  <c r="L30" i="1"/>
  <c r="K30" i="1"/>
  <c r="I30" i="1"/>
  <c r="F14" i="1" l="1"/>
  <c r="F11" i="1"/>
  <c r="F12" i="1"/>
  <c r="F13" i="1"/>
  <c r="F10" i="1"/>
  <c r="M20" i="1"/>
  <c r="M19" i="1"/>
  <c r="M18" i="1"/>
  <c r="M5" i="1" l="1"/>
  <c r="H1" i="1"/>
  <c r="M15" i="1"/>
  <c r="M8" i="1"/>
  <c r="M3" i="1"/>
  <c r="M4" i="1" s="1"/>
  <c r="M9" i="1" l="1"/>
  <c r="M10" i="1" s="1"/>
  <c r="M12" i="1" s="1"/>
  <c r="M17" i="1" s="1"/>
</calcChain>
</file>

<file path=xl/sharedStrings.xml><?xml version="1.0" encoding="utf-8"?>
<sst xmlns="http://schemas.openxmlformats.org/spreadsheetml/2006/main" count="16" uniqueCount="16">
  <si>
    <t>Area</t>
  </si>
  <si>
    <t>Current Year</t>
  </si>
  <si>
    <t>Year of Construction</t>
  </si>
  <si>
    <t>Age of Building</t>
  </si>
  <si>
    <t>Cost of Construction</t>
  </si>
  <si>
    <t>(BU*Construction Rate)</t>
  </si>
  <si>
    <t>Depreciation</t>
  </si>
  <si>
    <t xml:space="preserve">{(100-10) x18}/60 </t>
  </si>
  <si>
    <t>Amount of Depreciation</t>
  </si>
  <si>
    <t>Rate</t>
  </si>
  <si>
    <t>Value of the property</t>
  </si>
  <si>
    <t>(Area * Rate)</t>
  </si>
  <si>
    <t>Depreciated Fair Market Value</t>
  </si>
  <si>
    <t>Realisable</t>
  </si>
  <si>
    <t xml:space="preserve">Distress </t>
  </si>
  <si>
    <t>Rental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</si>
</sst>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5" formatCode="_ * #,##0_ ;_ * \-#,##0_ ;_ * &quot;-&quot;??_ ;_ @_ 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43" fontId="0" fillId="0" borderId="1" xfId="0" applyNumberFormat="1" applyBorder="1"/>
    <xf numFmtId="10" fontId="0" fillId="0" borderId="1" xfId="0" applyNumberFormat="1" applyBorder="1"/>
    <xf numFmtId="43" fontId="0" fillId="0" borderId="1" xfId="1" applyFont="1" applyBorder="1"/>
    <xf numFmtId="0" fontId="0" fillId="2" borderId="1" xfId="0" applyFill="1" applyBorder="1"/>
    <xf numFmtId="43" fontId="0" fillId="2" borderId="1" xfId="0" applyNumberFormat="1" applyFill="1" applyBorder="1"/>
    <xf numFmtId="43" fontId="0" fillId="0" borderId="0" xfId="1" applyFont="1"/>
    <xf numFmtId="165" fontId="0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M34"/>
  <sheetViews>
    <sheetView tabSelected="1" workbookViewId="0">
      <selection activeCell="M17" sqref="M17"/>
    </sheetView>
  </sheetViews>
  <sheetFormatPr defaultRowHeight="15" x14ac:dyDescent="0.25"/>
  <cols>
    <col min="10" max="10" width="14.28515625" bestFit="1" customWidth="1"/>
    <col min="11" max="11" width="10" bestFit="1" customWidth="1"/>
    <col min="12" max="12" width="28.5703125" bestFit="1" customWidth="1"/>
    <col min="13" max="13" width="14.42578125" bestFit="1" customWidth="1"/>
  </cols>
  <sheetData>
    <row r="1" spans="4:13" x14ac:dyDescent="0.25">
      <c r="H1">
        <f>2024-19</f>
        <v>2005</v>
      </c>
      <c r="L1" s="1" t="s">
        <v>1</v>
      </c>
      <c r="M1" s="1">
        <v>2024</v>
      </c>
    </row>
    <row r="2" spans="4:13" x14ac:dyDescent="0.25">
      <c r="L2" s="1" t="s">
        <v>2</v>
      </c>
      <c r="M2" s="1">
        <v>2005</v>
      </c>
    </row>
    <row r="3" spans="4:13" x14ac:dyDescent="0.25">
      <c r="L3" s="1" t="s">
        <v>3</v>
      </c>
      <c r="M3" s="1">
        <f>M1-M2</f>
        <v>19</v>
      </c>
    </row>
    <row r="4" spans="4:13" x14ac:dyDescent="0.25">
      <c r="L4" s="1"/>
      <c r="M4" s="1">
        <f>60-M3</f>
        <v>41</v>
      </c>
    </row>
    <row r="5" spans="4:13" x14ac:dyDescent="0.25">
      <c r="L5" s="1" t="s">
        <v>4</v>
      </c>
      <c r="M5" s="2">
        <f>600*3000</f>
        <v>1800000</v>
      </c>
    </row>
    <row r="6" spans="4:13" x14ac:dyDescent="0.25">
      <c r="L6" s="1" t="s">
        <v>5</v>
      </c>
      <c r="M6" s="1"/>
    </row>
    <row r="7" spans="4:13" x14ac:dyDescent="0.25">
      <c r="L7" s="1"/>
      <c r="M7" s="1"/>
    </row>
    <row r="8" spans="4:13" x14ac:dyDescent="0.25">
      <c r="L8" s="1" t="s">
        <v>6</v>
      </c>
      <c r="M8" s="1">
        <f>100-10</f>
        <v>90</v>
      </c>
    </row>
    <row r="9" spans="4:13" x14ac:dyDescent="0.25">
      <c r="L9" s="1" t="s">
        <v>7</v>
      </c>
      <c r="M9" s="1">
        <f>M8*M3/60</f>
        <v>28.5</v>
      </c>
    </row>
    <row r="10" spans="4:13" x14ac:dyDescent="0.25">
      <c r="D10">
        <v>14.9</v>
      </c>
      <c r="E10">
        <v>20.16</v>
      </c>
      <c r="F10">
        <f>E10*D10</f>
        <v>300.38400000000001</v>
      </c>
      <c r="L10" s="1"/>
      <c r="M10" s="3">
        <f>M9%</f>
        <v>0.28499999999999998</v>
      </c>
    </row>
    <row r="11" spans="4:13" x14ac:dyDescent="0.25">
      <c r="D11">
        <v>15.13</v>
      </c>
      <c r="E11">
        <v>7.37</v>
      </c>
      <c r="F11">
        <f t="shared" ref="F11:F13" si="0">E11*D11</f>
        <v>111.50810000000001</v>
      </c>
      <c r="L11" s="1"/>
      <c r="M11" s="1"/>
    </row>
    <row r="12" spans="4:13" x14ac:dyDescent="0.25">
      <c r="D12">
        <v>5.81</v>
      </c>
      <c r="E12">
        <v>4.9400000000000004</v>
      </c>
      <c r="F12">
        <f t="shared" si="0"/>
        <v>28.7014</v>
      </c>
      <c r="L12" s="1" t="s">
        <v>8</v>
      </c>
      <c r="M12" s="2">
        <f>ROUND((M5*M10),0)</f>
        <v>513000</v>
      </c>
    </row>
    <row r="13" spans="4:13" x14ac:dyDescent="0.25">
      <c r="D13">
        <v>4.8499999999999996</v>
      </c>
      <c r="E13">
        <v>5.94</v>
      </c>
      <c r="F13">
        <f t="shared" si="0"/>
        <v>28.809000000000001</v>
      </c>
      <c r="L13" s="1" t="s">
        <v>0</v>
      </c>
      <c r="M13" s="2">
        <v>500</v>
      </c>
    </row>
    <row r="14" spans="4:13" x14ac:dyDescent="0.25">
      <c r="F14">
        <f>SUM(F10:F13)</f>
        <v>469.40250000000003</v>
      </c>
      <c r="L14" s="1" t="s">
        <v>9</v>
      </c>
      <c r="M14" s="4">
        <v>35000</v>
      </c>
    </row>
    <row r="15" spans="4:13" x14ac:dyDescent="0.25">
      <c r="L15" s="1" t="s">
        <v>10</v>
      </c>
      <c r="M15" s="2">
        <f>M14*M13</f>
        <v>17500000</v>
      </c>
    </row>
    <row r="16" spans="4:13" x14ac:dyDescent="0.25">
      <c r="L16" s="1" t="s">
        <v>11</v>
      </c>
      <c r="M16" s="1"/>
    </row>
    <row r="17" spans="7:13" x14ac:dyDescent="0.25">
      <c r="L17" s="5" t="s">
        <v>12</v>
      </c>
      <c r="M17" s="6">
        <f>M15-M12</f>
        <v>16987000</v>
      </c>
    </row>
    <row r="18" spans="7:13" x14ac:dyDescent="0.25">
      <c r="L18" s="5" t="s">
        <v>13</v>
      </c>
      <c r="M18" s="6">
        <f>ROUND((M17*85%),0)</f>
        <v>14438950</v>
      </c>
    </row>
    <row r="19" spans="7:13" x14ac:dyDescent="0.25">
      <c r="L19" s="5" t="s">
        <v>14</v>
      </c>
      <c r="M19" s="6">
        <f>ROUND((M17*70%),0)</f>
        <v>11890900</v>
      </c>
    </row>
    <row r="20" spans="7:13" x14ac:dyDescent="0.25">
      <c r="L20" s="5" t="s">
        <v>15</v>
      </c>
      <c r="M20" s="6">
        <f>MROUND((M17*0.033/12),500)</f>
        <v>46500</v>
      </c>
    </row>
    <row r="30" spans="7:13" x14ac:dyDescent="0.25">
      <c r="G30">
        <v>1141</v>
      </c>
      <c r="H30">
        <v>69</v>
      </c>
      <c r="I30">
        <f>SUM(G30:H30)</f>
        <v>1210</v>
      </c>
      <c r="J30" s="7">
        <v>44770000</v>
      </c>
      <c r="K30" s="8">
        <f>J30/I30</f>
        <v>37000</v>
      </c>
      <c r="L30" s="7">
        <f>I30*1.2</f>
        <v>1452</v>
      </c>
      <c r="M30" s="8">
        <f>J30/L30</f>
        <v>30833.333333333332</v>
      </c>
    </row>
    <row r="31" spans="7:13" x14ac:dyDescent="0.25">
      <c r="J31" s="7"/>
      <c r="K31" s="8"/>
      <c r="L31" s="7"/>
      <c r="M31" s="8"/>
    </row>
    <row r="32" spans="7:13" x14ac:dyDescent="0.25">
      <c r="G32">
        <v>847</v>
      </c>
      <c r="H32">
        <v>23</v>
      </c>
      <c r="I32">
        <f>SUM(G32:H32)</f>
        <v>870</v>
      </c>
      <c r="J32" s="7">
        <v>33189000</v>
      </c>
      <c r="K32" s="8">
        <f>J32/I32</f>
        <v>38148.275862068964</v>
      </c>
      <c r="L32" s="7">
        <f>I32*1.2</f>
        <v>1044</v>
      </c>
      <c r="M32" s="8">
        <f>J32/L32</f>
        <v>31790.22988505747</v>
      </c>
    </row>
    <row r="33" spans="10:13" x14ac:dyDescent="0.25">
      <c r="J33" s="7"/>
      <c r="K33" s="7"/>
      <c r="L33" s="7"/>
      <c r="M33" s="7"/>
    </row>
    <row r="34" spans="10:13" x14ac:dyDescent="0.25">
      <c r="J34" s="7"/>
      <c r="K34" s="7"/>
      <c r="L34" s="7"/>
      <c r="M34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2024-08-10T05:12:01Z</dcterms:modified>
</cp:coreProperties>
</file>