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600" windowHeight="7380" tabRatio="932" activeTab="4"/>
  </bookViews>
  <sheets>
    <sheet name="Depreciation" sheetId="25" r:id="rId1"/>
    <sheet name="Sale plan" sheetId="24" r:id="rId2"/>
    <sheet name="Calculation" sheetId="23" r:id="rId3"/>
    <sheet name="Mesurment" sheetId="38" r:id="rId4"/>
    <sheet name="20-20" sheetId="4" r:id="rId5"/>
    <sheet name="Sheet2" sheetId="30" r:id="rId6"/>
    <sheet name="Sheet1" sheetId="13" r:id="rId7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13" i="4"/>
  <c r="B13" s="1"/>
  <c r="P13"/>
  <c r="J13"/>
  <c r="I13"/>
  <c r="E13"/>
  <c r="A13"/>
  <c r="Q12"/>
  <c r="B12" s="1"/>
  <c r="P12"/>
  <c r="J12"/>
  <c r="I12"/>
  <c r="E12"/>
  <c r="A12"/>
  <c r="Q11"/>
  <c r="B11" s="1"/>
  <c r="P11"/>
  <c r="J11"/>
  <c r="I11"/>
  <c r="E11"/>
  <c r="A11"/>
  <c r="Q10"/>
  <c r="B10" s="1"/>
  <c r="P10"/>
  <c r="J10"/>
  <c r="I10"/>
  <c r="E10"/>
  <c r="A10"/>
  <c r="Q9"/>
  <c r="B9" s="1"/>
  <c r="P9"/>
  <c r="J9"/>
  <c r="I9"/>
  <c r="E9"/>
  <c r="A9"/>
  <c r="Q8"/>
  <c r="B8" s="1"/>
  <c r="P8"/>
  <c r="J8"/>
  <c r="I8"/>
  <c r="E8"/>
  <c r="A8"/>
  <c r="Q7"/>
  <c r="B7" s="1"/>
  <c r="P7"/>
  <c r="J7"/>
  <c r="I7"/>
  <c r="E7"/>
  <c r="A7"/>
  <c r="Q6"/>
  <c r="B6" s="1"/>
  <c r="P6"/>
  <c r="J6"/>
  <c r="I6"/>
  <c r="E6"/>
  <c r="A6"/>
  <c r="Q5"/>
  <c r="B5" s="1"/>
  <c r="P5"/>
  <c r="J5"/>
  <c r="I5"/>
  <c r="E5"/>
  <c r="A5"/>
  <c r="Q4"/>
  <c r="B4" s="1"/>
  <c r="P4"/>
  <c r="J4"/>
  <c r="I4"/>
  <c r="E4"/>
  <c r="A4"/>
  <c r="P3"/>
  <c r="Q3" s="1"/>
  <c r="B3" s="1"/>
  <c r="J3"/>
  <c r="I3"/>
  <c r="E3"/>
  <c r="A3"/>
  <c r="B2"/>
  <c r="P2"/>
  <c r="J2"/>
  <c r="I2"/>
  <c r="E2"/>
  <c r="A2"/>
  <c r="D18" i="25"/>
  <c r="E11" i="38"/>
  <c r="P15" i="4"/>
  <c r="Q15" s="1"/>
  <c r="B15" s="1"/>
  <c r="J15"/>
  <c r="I15"/>
  <c r="E15"/>
  <c r="A15"/>
  <c r="P14"/>
  <c r="Q14" s="1"/>
  <c r="B14" s="1"/>
  <c r="J14"/>
  <c r="I14"/>
  <c r="E14"/>
  <c r="A14"/>
  <c r="F2" l="1"/>
  <c r="C2"/>
  <c r="F4"/>
  <c r="C4"/>
  <c r="F6"/>
  <c r="C6"/>
  <c r="F8"/>
  <c r="C8"/>
  <c r="F10"/>
  <c r="C10"/>
  <c r="F12"/>
  <c r="C12"/>
  <c r="F3"/>
  <c r="C3"/>
  <c r="F5"/>
  <c r="C5"/>
  <c r="F7"/>
  <c r="C7"/>
  <c r="F9"/>
  <c r="C9"/>
  <c r="F11"/>
  <c r="C11"/>
  <c r="F13"/>
  <c r="C13"/>
  <c r="F15"/>
  <c r="C15"/>
  <c r="F14"/>
  <c r="C14"/>
  <c r="G11" l="1"/>
  <c r="D11"/>
  <c r="H11" s="1"/>
  <c r="G7"/>
  <c r="D7"/>
  <c r="H7" s="1"/>
  <c r="G3"/>
  <c r="D3"/>
  <c r="H3" s="1"/>
  <c r="G10"/>
  <c r="D10"/>
  <c r="H10" s="1"/>
  <c r="G6"/>
  <c r="D6"/>
  <c r="H6" s="1"/>
  <c r="G2"/>
  <c r="D2"/>
  <c r="H2" s="1"/>
  <c r="G13"/>
  <c r="D13"/>
  <c r="H13" s="1"/>
  <c r="G9"/>
  <c r="D9"/>
  <c r="H9" s="1"/>
  <c r="G5"/>
  <c r="D5"/>
  <c r="H5" s="1"/>
  <c r="G12"/>
  <c r="D12"/>
  <c r="H12" s="1"/>
  <c r="G8"/>
  <c r="D8"/>
  <c r="H8" s="1"/>
  <c r="G4"/>
  <c r="D4"/>
  <c r="H4" s="1"/>
  <c r="D14"/>
  <c r="H14" s="1"/>
  <c r="G14"/>
  <c r="G15"/>
  <c r="D15"/>
  <c r="H15" s="1"/>
  <c r="E4" i="38" l="1"/>
  <c r="E5"/>
  <c r="E6"/>
  <c r="E7"/>
  <c r="E8"/>
  <c r="E9"/>
  <c r="E10"/>
  <c r="N8" i="24" l="1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D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F29"/>
  <c r="H29" s="1"/>
  <c r="E29"/>
  <c r="G29" s="1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9" l="1"/>
  <c r="I30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3" s="1"/>
  <c r="C16" s="1"/>
  <c r="C19" s="1"/>
  <c r="C20" s="1"/>
  <c r="F23" l="1"/>
  <c r="B20"/>
  <c r="C25"/>
  <c r="C21"/>
  <c r="J19" i="4" l="1"/>
  <c r="I19"/>
  <c r="E19"/>
  <c r="A19"/>
  <c r="P18"/>
  <c r="Q18" s="1"/>
  <c r="J18"/>
  <c r="I18"/>
  <c r="E18"/>
  <c r="A18"/>
  <c r="P17"/>
  <c r="Q17" s="1"/>
  <c r="J17"/>
  <c r="I17"/>
  <c r="E17"/>
  <c r="A17"/>
  <c r="P16"/>
  <c r="Q16" s="1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7"/>
  <c r="H17" s="1"/>
  <c r="D18"/>
  <c r="H18" s="1"/>
  <c r="D16"/>
  <c r="H16" s="1"/>
</calcChain>
</file>

<file path=xl/sharedStrings.xml><?xml version="1.0" encoding="utf-8"?>
<sst xmlns="http://schemas.openxmlformats.org/spreadsheetml/2006/main" count="140" uniqueCount="106">
  <si>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</si>
  <si>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</si>
  <si>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</si>
  <si>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</si>
  <si>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</si>
  <si>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</si>
  <si>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</si>
  <si>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</si>
  <si>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</si>
  <si>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</si>
  <si>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</si>
  <si>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</si>
  <si>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</si>
  <si>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</si>
  <si>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</si>
  <si>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</si>
  <si>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</si>
  <si>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</si>
  <si>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</si>
  <si>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</si>
  <si>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</si>
  <si>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</si>
  <si>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</si>
  <si>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</si>
  <si>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</si>
  <si>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</si>
  <si>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</si>
  <si>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</si>
  <si>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</si>
  <si>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</si>
  <si>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</si>
  <si>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</si>
  <si>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</si>
  <si>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</si>
  <si>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</si>
  <si>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</si>
  <si>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</si>
  <si>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</si>
  <si>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</si>
  <si>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</si>
  <si>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</si>
  <si>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</si>
  <si>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</si>
  <si>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</si>
  <si>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</si>
  <si>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</si>
  <si>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</si>
  <si>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</si>
  <si>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</si>
  <si>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</si>
  <si>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</si>
  <si>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</si>
  <si>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</si>
  <si>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</si>
  <si>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</si>
  <si>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</si>
  <si>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</si>
  <si>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</si>
  <si>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</si>
  <si>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</si>
  <si>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</si>
  <si>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</si>
  <si>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</si>
  <si>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</si>
  <si>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</si>
  <si>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</si>
  <si>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</si>
  <si>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</si>
  <si>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</si>
  <si>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</si>
  <si>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</si>
  <si>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</si>
  <si>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</si>
  <si>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</si>
  <si>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</si>
  <si>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</si>
  <si>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</si>
  <si>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</si>
  <si>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</si>
  <si>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</si>
  <si>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</si>
  <si>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</si>
  <si>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</si>
  <si>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</si>
  <si>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</si>
  <si>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</si>
  <si>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</si>
  <si>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</si>
  <si>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</si>
  <si>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</si>
  <si>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</si>
  <si>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</si>
  <si>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</si>
  <si>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</si>
  <si>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</si>
  <si>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</si>
  <si>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</si>
  <si>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Actual Side</t>
  </si>
  <si>
    <t>Living</t>
  </si>
  <si>
    <t>Kitchen</t>
  </si>
  <si>
    <t xml:space="preserve">Bed1 </t>
  </si>
  <si>
    <t>Bed2</t>
  </si>
  <si>
    <t>Wc + Bath</t>
  </si>
  <si>
    <t>Passage 1</t>
  </si>
  <si>
    <t>Passage 2</t>
  </si>
  <si>
    <t>rate on CA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</si>
</sst>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8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sz val="11"/>
      <color theme="1"/>
      <name val="Arial Black"/>
      <family val="2"/>
    </font>
    <font>
      <sz val="8"/>
      <color theme="1"/>
      <name val="Arial Narrow"/>
      <family val="2"/>
    </font>
    <font>
      <b/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5" fillId="0" borderId="0" xfId="0" applyFont="1"/>
    <xf numFmtId="164" fontId="5" fillId="0" borderId="0" xfId="0" applyNumberFormat="1" applyFont="1"/>
    <xf numFmtId="9" fontId="0" fillId="0" borderId="0" xfId="0" applyNumberFormat="1"/>
    <xf numFmtId="0" fontId="6" fillId="0" borderId="0" xfId="0" applyFont="1"/>
    <xf numFmtId="0" fontId="7" fillId="4" borderId="0" xfId="0" applyFont="1" applyFill="1"/>
    <xf numFmtId="0" fontId="7" fillId="0" borderId="0" xfId="0" applyFont="1"/>
    <xf numFmtId="4" fontId="7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9" fillId="0" borderId="0" xfId="0" applyNumberFormat="1" applyFont="1"/>
    <xf numFmtId="0" fontId="2" fillId="0" borderId="8" xfId="0" applyFont="1" applyBorder="1"/>
    <xf numFmtId="0" fontId="9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0" fillId="0" borderId="0" xfId="0" applyFont="1"/>
    <xf numFmtId="165" fontId="0" fillId="0" borderId="0" xfId="1" applyNumberFormat="1" applyFont="1"/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3" fillId="0" borderId="11" xfId="0" applyFont="1" applyBorder="1" applyAlignment="1">
      <alignment horizontal="center" wrapText="1"/>
    </xf>
    <xf numFmtId="0" fontId="13" fillId="0" borderId="12" xfId="0" applyFont="1" applyBorder="1" applyAlignment="1">
      <alignment horizontal="center" wrapText="1"/>
    </xf>
    <xf numFmtId="0" fontId="0" fillId="0" borderId="13" xfId="0" applyBorder="1"/>
    <xf numFmtId="0" fontId="13" fillId="0" borderId="13" xfId="0" applyFont="1" applyFill="1" applyBorder="1" applyAlignment="1">
      <alignment wrapText="1"/>
    </xf>
    <xf numFmtId="0" fontId="0" fillId="0" borderId="14" xfId="0" applyBorder="1"/>
    <xf numFmtId="0" fontId="13" fillId="0" borderId="9" xfId="0" applyFont="1" applyBorder="1"/>
    <xf numFmtId="0" fontId="0" fillId="0" borderId="15" xfId="0" applyBorder="1"/>
    <xf numFmtId="0" fontId="0" fillId="0" borderId="10" xfId="0" applyBorder="1"/>
    <xf numFmtId="0" fontId="13" fillId="0" borderId="16" xfId="0" applyFont="1" applyBorder="1" applyAlignment="1">
      <alignment horizontal="center" wrapText="1"/>
    </xf>
    <xf numFmtId="0" fontId="13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3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3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4" fillId="0" borderId="8" xfId="0" applyFont="1" applyBorder="1"/>
    <xf numFmtId="165" fontId="0" fillId="2" borderId="8" xfId="0" applyNumberFormat="1" applyFill="1" applyBorder="1"/>
    <xf numFmtId="0" fontId="13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3" fillId="0" borderId="0" xfId="0" applyFont="1" applyBorder="1" applyAlignment="1">
      <alignment horizontal="right" wrapText="1"/>
    </xf>
    <xf numFmtId="0" fontId="15" fillId="2" borderId="0" xfId="0" applyFont="1" applyFill="1"/>
    <xf numFmtId="164" fontId="14" fillId="0" borderId="0" xfId="0" applyNumberFormat="1" applyFont="1"/>
    <xf numFmtId="164" fontId="9" fillId="0" borderId="0" xfId="0" applyNumberFormat="1" applyFont="1"/>
    <xf numFmtId="0" fontId="7" fillId="0" borderId="1" xfId="0" applyFont="1" applyBorder="1"/>
    <xf numFmtId="0" fontId="7" fillId="0" borderId="2" xfId="0" applyFont="1" applyBorder="1"/>
    <xf numFmtId="0" fontId="9" fillId="0" borderId="2" xfId="0" applyFont="1" applyBorder="1"/>
    <xf numFmtId="0" fontId="9" fillId="0" borderId="3" xfId="0" applyFont="1" applyBorder="1"/>
    <xf numFmtId="0" fontId="7" fillId="0" borderId="0" xfId="0" applyFont="1" applyBorder="1"/>
    <xf numFmtId="0" fontId="7" fillId="0" borderId="4" xfId="0" applyFont="1" applyBorder="1"/>
    <xf numFmtId="0" fontId="9" fillId="0" borderId="5" xfId="0" applyFont="1" applyBorder="1"/>
    <xf numFmtId="164" fontId="16" fillId="0" borderId="0" xfId="1" applyFont="1" applyBorder="1"/>
    <xf numFmtId="164" fontId="14" fillId="0" borderId="0" xfId="1" applyFont="1" applyBorder="1"/>
    <xf numFmtId="164" fontId="14" fillId="2" borderId="0" xfId="1" applyFont="1" applyFill="1" applyBorder="1"/>
    <xf numFmtId="0" fontId="7" fillId="0" borderId="4" xfId="0" applyFont="1" applyBorder="1" applyAlignment="1">
      <alignment wrapText="1"/>
    </xf>
    <xf numFmtId="164" fontId="14" fillId="0" borderId="0" xfId="1" applyFont="1" applyFill="1" applyBorder="1"/>
    <xf numFmtId="0" fontId="16" fillId="0" borderId="0" xfId="0" applyFont="1"/>
    <xf numFmtId="0" fontId="14" fillId="0" borderId="0" xfId="0" applyFont="1"/>
    <xf numFmtId="9" fontId="16" fillId="0" borderId="0" xfId="0" applyNumberFormat="1" applyFont="1"/>
    <xf numFmtId="10" fontId="14" fillId="0" borderId="0" xfId="0" applyNumberFormat="1" applyFont="1"/>
    <xf numFmtId="0" fontId="7" fillId="2" borderId="4" xfId="0" applyFont="1" applyFill="1" applyBorder="1"/>
    <xf numFmtId="164" fontId="16" fillId="2" borderId="0" xfId="1" applyFont="1" applyFill="1" applyBorder="1"/>
    <xf numFmtId="164" fontId="7" fillId="0" borderId="0" xfId="0" applyNumberFormat="1" applyFont="1"/>
    <xf numFmtId="0" fontId="7" fillId="2" borderId="0" xfId="0" applyFont="1" applyFill="1"/>
    <xf numFmtId="3" fontId="14" fillId="2" borderId="0" xfId="0" applyNumberFormat="1" applyFont="1" applyFill="1"/>
    <xf numFmtId="0" fontId="17" fillId="0" borderId="0" xfId="0" applyFont="1"/>
    <xf numFmtId="0" fontId="7" fillId="0" borderId="6" xfId="0" applyFont="1" applyBorder="1"/>
    <xf numFmtId="0" fontId="7" fillId="0" borderId="7" xfId="0" applyFont="1" applyBorder="1"/>
    <xf numFmtId="164" fontId="9" fillId="0" borderId="7" xfId="0" applyNumberFormat="1" applyFont="1" applyBorder="1"/>
    <xf numFmtId="0" fontId="9" fillId="0" borderId="4" xfId="0" applyFont="1" applyBorder="1"/>
    <xf numFmtId="0" fontId="2" fillId="0" borderId="0" xfId="0" applyFont="1" applyFill="1"/>
    <xf numFmtId="0" fontId="13" fillId="0" borderId="9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8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404191</xdr:colOff>
      <xdr:row>4</xdr:row>
      <xdr:rowOff>12010</xdr:rowOff>
    </xdr:from>
    <xdr:to>
      <xdr:col>10</xdr:col>
      <xdr:colOff>38929</xdr:colOff>
      <xdr:row>23</xdr:row>
      <xdr:rowOff>107260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04191" y="774010"/>
          <a:ext cx="5763868" cy="371475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288235</xdr:colOff>
      <xdr:row>0</xdr:row>
      <xdr:rowOff>183460</xdr:rowOff>
    </xdr:from>
    <xdr:to>
      <xdr:col>9</xdr:col>
      <xdr:colOff>535886</xdr:colOff>
      <xdr:row>24</xdr:row>
      <xdr:rowOff>50110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8235" y="183460"/>
          <a:ext cx="5763868" cy="443865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E10" sqref="E10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4.8554687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49"/>
      <c r="B1" s="49"/>
      <c r="C1" s="49"/>
      <c r="D1" s="49"/>
      <c r="E1" s="49"/>
      <c r="F1" s="49"/>
      <c r="G1" s="52"/>
      <c r="H1" s="53"/>
      <c r="I1" s="51"/>
      <c r="J1" s="49"/>
      <c r="K1" s="49"/>
      <c r="L1" s="49"/>
      <c r="M1" s="49"/>
      <c r="N1" s="49"/>
      <c r="O1" s="49"/>
      <c r="P1" s="49"/>
      <c r="Q1" s="49"/>
      <c r="R1" s="49"/>
      <c r="S1" s="49"/>
    </row>
    <row r="2" spans="1:19" ht="15.75" thickBot="1">
      <c r="A2" s="49"/>
      <c r="B2" s="49"/>
      <c r="C2" s="49"/>
      <c r="D2" s="49">
        <f>40700*0.05</f>
        <v>2035</v>
      </c>
      <c r="E2" s="38">
        <f>C3+D2</f>
        <v>37235</v>
      </c>
      <c r="F2" s="49"/>
      <c r="G2" s="121" t="s">
        <v>76</v>
      </c>
      <c r="H2" s="122"/>
      <c r="I2" s="51"/>
      <c r="J2" s="49"/>
      <c r="K2" s="49"/>
      <c r="L2" s="49"/>
      <c r="M2" s="49"/>
      <c r="N2" s="49"/>
      <c r="O2" s="49"/>
      <c r="P2" s="49"/>
      <c r="Q2" s="49"/>
      <c r="R2" s="49"/>
      <c r="S2" s="49"/>
    </row>
    <row r="3" spans="1:19" ht="15.75" thickBot="1">
      <c r="A3" s="49"/>
      <c r="B3" s="18" t="s">
        <v>59</v>
      </c>
      <c r="C3" s="29">
        <v>35200</v>
      </c>
      <c r="D3" s="18"/>
      <c r="E3" s="18"/>
      <c r="F3" s="18"/>
      <c r="G3" s="54" t="s">
        <v>77</v>
      </c>
      <c r="H3" s="55" t="s">
        <v>78</v>
      </c>
      <c r="I3" s="56"/>
      <c r="J3" s="49"/>
      <c r="K3" s="57" t="s">
        <v>79</v>
      </c>
      <c r="L3" s="58"/>
      <c r="M3" s="49"/>
      <c r="N3" s="59" t="s">
        <v>80</v>
      </c>
      <c r="O3" s="60"/>
      <c r="P3" s="60"/>
      <c r="Q3" s="61"/>
      <c r="R3" s="49"/>
      <c r="S3" s="49"/>
    </row>
    <row r="4" spans="1:19" ht="27" thickBot="1">
      <c r="A4" s="49"/>
      <c r="B4" s="18" t="s">
        <v>60</v>
      </c>
      <c r="C4" s="29">
        <v>0</v>
      </c>
      <c r="D4" s="18"/>
      <c r="E4" s="18"/>
      <c r="F4" s="18"/>
      <c r="G4" s="62">
        <v>1</v>
      </c>
      <c r="H4" s="63">
        <v>0</v>
      </c>
      <c r="I4" s="64">
        <v>100</v>
      </c>
      <c r="J4" s="49"/>
      <c r="K4" s="65" t="s">
        <v>39</v>
      </c>
      <c r="L4" s="66" t="s">
        <v>40</v>
      </c>
      <c r="M4" s="49"/>
      <c r="N4" s="54" t="s">
        <v>77</v>
      </c>
      <c r="O4" s="67" t="s">
        <v>78</v>
      </c>
      <c r="P4" s="68"/>
      <c r="Q4" s="49"/>
      <c r="R4" s="49"/>
      <c r="S4" s="49"/>
    </row>
    <row r="5" spans="1:19" ht="15.75" thickBot="1">
      <c r="A5" s="49"/>
      <c r="B5" s="18" t="s">
        <v>81</v>
      </c>
      <c r="C5" s="33">
        <f>C3+C4</f>
        <v>35200</v>
      </c>
      <c r="D5" s="34" t="s">
        <v>61</v>
      </c>
      <c r="E5" s="35">
        <f>ROUND(C5/10.764,0)</f>
        <v>3270</v>
      </c>
      <c r="F5" s="34" t="s">
        <v>62</v>
      </c>
      <c r="G5" s="62">
        <v>2</v>
      </c>
      <c r="H5" s="63">
        <v>0</v>
      </c>
      <c r="I5" s="64">
        <v>100</v>
      </c>
      <c r="J5" s="49"/>
      <c r="K5" s="64">
        <v>2554.8123374210331</v>
      </c>
      <c r="L5" s="69">
        <v>2248.2348569305091</v>
      </c>
      <c r="M5" s="49"/>
      <c r="N5" s="62">
        <v>1</v>
      </c>
      <c r="O5" s="70">
        <v>0</v>
      </c>
      <c r="P5" s="64">
        <v>100</v>
      </c>
      <c r="Q5" s="49"/>
      <c r="R5" s="49"/>
      <c r="S5" s="49"/>
    </row>
    <row r="6" spans="1:19" ht="15.75" thickBot="1">
      <c r="A6" s="49"/>
      <c r="B6" s="18" t="s">
        <v>82</v>
      </c>
      <c r="C6" s="29">
        <v>11000</v>
      </c>
      <c r="D6" s="18"/>
      <c r="E6" s="18"/>
      <c r="F6" s="18"/>
      <c r="G6" s="62">
        <v>3</v>
      </c>
      <c r="H6" s="63">
        <v>5</v>
      </c>
      <c r="I6" s="64">
        <v>95</v>
      </c>
      <c r="J6" s="49"/>
      <c r="K6" s="71" t="s">
        <v>2</v>
      </c>
      <c r="L6" s="72" t="s">
        <v>42</v>
      </c>
      <c r="M6" s="49"/>
      <c r="N6" s="62">
        <v>2</v>
      </c>
      <c r="O6" s="70">
        <v>0</v>
      </c>
      <c r="P6" s="64">
        <v>100</v>
      </c>
      <c r="Q6" s="49"/>
      <c r="R6" s="49"/>
      <c r="S6" s="49"/>
    </row>
    <row r="7" spans="1:19" ht="15.75" thickBot="1">
      <c r="A7" s="49"/>
      <c r="B7" s="18" t="s">
        <v>83</v>
      </c>
      <c r="C7" s="33">
        <f>C5-C6</f>
        <v>24200</v>
      </c>
      <c r="D7" s="18"/>
      <c r="E7" s="18"/>
      <c r="F7" s="18"/>
      <c r="G7" s="62">
        <v>4</v>
      </c>
      <c r="H7" s="63">
        <v>5</v>
      </c>
      <c r="I7" s="73">
        <v>95</v>
      </c>
      <c r="J7" s="49"/>
      <c r="K7" s="64" t="s">
        <v>48</v>
      </c>
      <c r="L7" s="69" t="s">
        <v>49</v>
      </c>
      <c r="M7" s="49"/>
      <c r="N7" s="62">
        <v>3</v>
      </c>
      <c r="O7" s="70">
        <v>5</v>
      </c>
      <c r="P7" s="64">
        <v>95</v>
      </c>
      <c r="Q7" s="49"/>
      <c r="R7" s="49"/>
      <c r="S7" s="49"/>
    </row>
    <row r="8" spans="1:19" ht="15.75" thickBot="1">
      <c r="A8" s="49"/>
      <c r="B8" s="18" t="s">
        <v>84</v>
      </c>
      <c r="C8" s="74"/>
      <c r="D8" s="75">
        <f>1-C8</f>
        <v>1</v>
      </c>
      <c r="E8" s="18"/>
      <c r="F8" s="18"/>
      <c r="G8" s="62">
        <v>5</v>
      </c>
      <c r="H8" s="63">
        <v>5</v>
      </c>
      <c r="I8" s="73">
        <v>95</v>
      </c>
      <c r="J8" s="49"/>
      <c r="K8" s="64"/>
      <c r="L8" s="69"/>
      <c r="M8" s="49"/>
      <c r="N8" s="62">
        <v>4</v>
      </c>
      <c r="O8" s="70">
        <v>5</v>
      </c>
      <c r="P8" s="64">
        <v>95</v>
      </c>
      <c r="Q8" s="49"/>
      <c r="R8" s="49"/>
      <c r="S8" s="49"/>
    </row>
    <row r="9" spans="1:19" ht="15.75" thickBot="1">
      <c r="A9" s="49"/>
      <c r="B9" s="36" t="s">
        <v>85</v>
      </c>
      <c r="C9" s="49"/>
      <c r="D9" s="33">
        <f>ROUND(C7*D8,0)</f>
        <v>24200</v>
      </c>
      <c r="E9" s="18"/>
      <c r="F9" s="18"/>
      <c r="G9" s="62">
        <v>6</v>
      </c>
      <c r="H9" s="63">
        <v>6</v>
      </c>
      <c r="I9" s="73">
        <v>94</v>
      </c>
      <c r="J9" s="49"/>
      <c r="K9" s="76" t="s">
        <v>46</v>
      </c>
      <c r="L9" s="77">
        <v>0.05</v>
      </c>
      <c r="M9" s="49"/>
      <c r="N9" s="62">
        <v>5</v>
      </c>
      <c r="O9" s="70">
        <v>5</v>
      </c>
      <c r="P9" s="64">
        <v>95</v>
      </c>
      <c r="Q9" s="49"/>
      <c r="R9" s="49"/>
      <c r="S9" s="49"/>
    </row>
    <row r="10" spans="1:19" ht="15.75" thickBot="1">
      <c r="A10" s="49"/>
      <c r="B10" s="18" t="s">
        <v>86</v>
      </c>
      <c r="C10" s="33">
        <f>C6+D9</f>
        <v>35200</v>
      </c>
      <c r="D10" s="34" t="s">
        <v>61</v>
      </c>
      <c r="E10" s="35">
        <f>ROUND(C10/10.764,0)</f>
        <v>3270</v>
      </c>
      <c r="F10" s="34" t="s">
        <v>62</v>
      </c>
      <c r="G10" s="62">
        <v>7</v>
      </c>
      <c r="H10" s="63">
        <v>7</v>
      </c>
      <c r="I10" s="73">
        <v>93</v>
      </c>
      <c r="J10" s="49"/>
      <c r="K10" s="78" t="s">
        <v>52</v>
      </c>
      <c r="L10" s="77">
        <v>0.1</v>
      </c>
      <c r="M10" s="49"/>
      <c r="N10" s="62">
        <v>6</v>
      </c>
      <c r="O10" s="70">
        <v>6.5</v>
      </c>
      <c r="P10" s="64">
        <f t="shared" ref="P10:P63" si="0">P9-1.5</f>
        <v>93.5</v>
      </c>
      <c r="Q10" s="49"/>
      <c r="R10" s="49"/>
      <c r="S10" s="49"/>
    </row>
    <row r="11" spans="1:19" ht="15.75" thickBot="1">
      <c r="A11" s="49"/>
      <c r="B11" s="49"/>
      <c r="C11" s="37"/>
      <c r="D11" s="49"/>
      <c r="E11" s="49"/>
      <c r="F11" s="49"/>
      <c r="G11" s="62">
        <v>8</v>
      </c>
      <c r="H11" s="63">
        <v>8</v>
      </c>
      <c r="I11" s="73">
        <v>92</v>
      </c>
      <c r="J11" s="49"/>
      <c r="K11" s="64" t="s">
        <v>54</v>
      </c>
      <c r="L11" s="77">
        <v>0.15</v>
      </c>
      <c r="M11" s="49"/>
      <c r="N11" s="62">
        <v>7</v>
      </c>
      <c r="O11" s="70">
        <v>8</v>
      </c>
      <c r="P11" s="64">
        <f t="shared" si="0"/>
        <v>92</v>
      </c>
      <c r="Q11" s="49"/>
      <c r="R11" s="49"/>
      <c r="S11" s="49"/>
    </row>
    <row r="12" spans="1:19" ht="15.75" thickBot="1">
      <c r="A12" s="49"/>
      <c r="B12" s="24" t="s">
        <v>63</v>
      </c>
      <c r="C12" s="39">
        <v>2024</v>
      </c>
      <c r="D12" s="49"/>
      <c r="E12" s="38"/>
      <c r="F12" s="49"/>
      <c r="G12" s="62">
        <v>9</v>
      </c>
      <c r="H12" s="63">
        <v>9</v>
      </c>
      <c r="I12" s="73">
        <v>91</v>
      </c>
      <c r="J12" s="49"/>
      <c r="K12" s="79" t="s">
        <v>56</v>
      </c>
      <c r="L12" s="80">
        <v>0.2</v>
      </c>
      <c r="M12" s="49"/>
      <c r="N12" s="62">
        <v>8</v>
      </c>
      <c r="O12" s="70">
        <v>9.5</v>
      </c>
      <c r="P12" s="64">
        <f t="shared" si="0"/>
        <v>90.5</v>
      </c>
      <c r="Q12" s="49"/>
      <c r="R12" s="49"/>
      <c r="S12" s="49"/>
    </row>
    <row r="13" spans="1:19" ht="15.75" thickBot="1">
      <c r="A13" s="49"/>
      <c r="B13" s="24" t="s">
        <v>64</v>
      </c>
      <c r="C13" s="39">
        <v>2020</v>
      </c>
      <c r="D13" s="38"/>
      <c r="E13" s="49"/>
      <c r="F13" s="49"/>
      <c r="G13" s="62">
        <v>10</v>
      </c>
      <c r="H13" s="63">
        <v>10</v>
      </c>
      <c r="I13" s="73">
        <v>90</v>
      </c>
      <c r="J13" s="49"/>
      <c r="K13" s="81"/>
      <c r="L13" s="82"/>
      <c r="M13" s="49"/>
      <c r="N13" s="62">
        <v>9</v>
      </c>
      <c r="O13" s="70">
        <v>11</v>
      </c>
      <c r="P13" s="64">
        <f t="shared" si="0"/>
        <v>89</v>
      </c>
      <c r="Q13" s="49"/>
      <c r="R13" s="49"/>
      <c r="S13" s="49"/>
    </row>
    <row r="14" spans="1:19" ht="15.75" thickBot="1">
      <c r="A14" s="49"/>
      <c r="B14" s="24" t="s">
        <v>65</v>
      </c>
      <c r="C14" s="39">
        <f>C12-C13</f>
        <v>4</v>
      </c>
      <c r="D14" s="49"/>
      <c r="E14" s="49"/>
      <c r="F14" s="49"/>
      <c r="G14" s="62">
        <v>11</v>
      </c>
      <c r="H14" s="63">
        <v>11</v>
      </c>
      <c r="I14" s="73">
        <v>89</v>
      </c>
      <c r="J14" s="49"/>
      <c r="K14" s="83"/>
      <c r="L14" s="84"/>
      <c r="M14" s="49"/>
      <c r="N14" s="62">
        <v>10</v>
      </c>
      <c r="O14" s="70">
        <v>12.5</v>
      </c>
      <c r="P14" s="64">
        <f t="shared" si="0"/>
        <v>87.5</v>
      </c>
      <c r="Q14" s="49"/>
      <c r="R14" s="49"/>
      <c r="S14" s="49"/>
    </row>
    <row r="15" spans="1:19" ht="17.25" thickBot="1">
      <c r="A15" s="49"/>
      <c r="B15" s="85" t="s">
        <v>87</v>
      </c>
      <c r="C15" s="24">
        <f>60-C14</f>
        <v>56</v>
      </c>
      <c r="D15" s="49"/>
      <c r="E15" s="49"/>
      <c r="F15" s="49"/>
      <c r="G15" s="62">
        <v>12</v>
      </c>
      <c r="H15" s="63">
        <v>12</v>
      </c>
      <c r="I15" s="73">
        <v>88</v>
      </c>
      <c r="J15" s="49"/>
      <c r="K15" s="49"/>
      <c r="L15" s="49"/>
      <c r="M15" s="49"/>
      <c r="N15" s="62">
        <v>11</v>
      </c>
      <c r="O15" s="70">
        <v>14</v>
      </c>
      <c r="P15" s="64">
        <f t="shared" si="0"/>
        <v>86</v>
      </c>
      <c r="Q15" s="49"/>
      <c r="R15" s="49"/>
      <c r="S15" s="49"/>
    </row>
    <row r="16" spans="1:19" ht="15.75" thickBot="1">
      <c r="A16" s="49"/>
      <c r="B16" s="49"/>
      <c r="C16" s="49"/>
      <c r="D16" s="49"/>
      <c r="E16" s="38"/>
      <c r="F16" s="49"/>
      <c r="G16" s="62">
        <v>13</v>
      </c>
      <c r="H16" s="63">
        <v>13</v>
      </c>
      <c r="I16" s="73">
        <v>87</v>
      </c>
      <c r="J16" s="38"/>
      <c r="K16" s="49"/>
      <c r="L16" s="49"/>
      <c r="M16" s="49"/>
      <c r="N16" s="62">
        <v>12</v>
      </c>
      <c r="O16" s="70">
        <v>15.5</v>
      </c>
      <c r="P16" s="64">
        <f t="shared" si="0"/>
        <v>84.5</v>
      </c>
      <c r="Q16" s="49"/>
      <c r="R16" s="49"/>
      <c r="S16" s="49"/>
    </row>
    <row r="17" spans="1:19" ht="15.75" thickBot="1">
      <c r="A17" s="49"/>
      <c r="B17" s="49"/>
      <c r="C17" s="49">
        <v>780</v>
      </c>
      <c r="D17" s="31">
        <f>C17*E10</f>
        <v>2550600</v>
      </c>
      <c r="E17" s="31"/>
      <c r="F17" s="49"/>
      <c r="G17" s="62">
        <v>14</v>
      </c>
      <c r="H17" s="63">
        <v>14</v>
      </c>
      <c r="I17" s="73">
        <v>86</v>
      </c>
      <c r="J17" s="49"/>
      <c r="K17" s="38"/>
      <c r="L17" s="38"/>
      <c r="M17" s="49"/>
      <c r="N17" s="62">
        <v>13</v>
      </c>
      <c r="O17" s="70">
        <v>17</v>
      </c>
      <c r="P17" s="64">
        <f t="shared" si="0"/>
        <v>83</v>
      </c>
      <c r="Q17" s="49"/>
      <c r="R17" s="49"/>
      <c r="S17" s="49"/>
    </row>
    <row r="18" spans="1:19" ht="15.75" thickBot="1">
      <c r="A18" s="49"/>
      <c r="B18" s="49"/>
      <c r="C18" s="49"/>
      <c r="D18" s="49">
        <f>C17*2000</f>
        <v>1560000</v>
      </c>
      <c r="E18" s="49"/>
      <c r="F18" s="49"/>
      <c r="G18" s="62">
        <v>15</v>
      </c>
      <c r="H18" s="63">
        <v>15</v>
      </c>
      <c r="I18" s="73">
        <v>85</v>
      </c>
      <c r="J18" s="38"/>
      <c r="K18" s="49"/>
      <c r="L18" s="38"/>
      <c r="M18" s="49"/>
      <c r="N18" s="62">
        <v>14</v>
      </c>
      <c r="O18" s="70">
        <v>18.5</v>
      </c>
      <c r="P18" s="64">
        <f t="shared" si="0"/>
        <v>81.5</v>
      </c>
      <c r="Q18" s="49"/>
      <c r="R18" s="49"/>
      <c r="S18" s="49"/>
    </row>
    <row r="19" spans="1:19" ht="15.75" thickBot="1">
      <c r="A19" s="49"/>
      <c r="B19" s="18"/>
      <c r="C19" s="29"/>
      <c r="D19" s="18"/>
      <c r="E19" s="18"/>
      <c r="F19" s="18"/>
      <c r="G19" s="62">
        <v>16</v>
      </c>
      <c r="H19" s="63">
        <v>16</v>
      </c>
      <c r="I19" s="73">
        <v>84</v>
      </c>
      <c r="J19" s="49"/>
      <c r="K19" s="49"/>
      <c r="L19" s="49"/>
      <c r="M19" s="49"/>
      <c r="N19" s="62">
        <v>15</v>
      </c>
      <c r="O19" s="70">
        <v>20</v>
      </c>
      <c r="P19" s="64">
        <f t="shared" si="0"/>
        <v>80</v>
      </c>
      <c r="Q19" s="49"/>
      <c r="R19" s="49"/>
      <c r="S19" s="49"/>
    </row>
    <row r="20" spans="1:19" ht="15.75" thickBot="1">
      <c r="A20" s="49"/>
      <c r="B20" s="18"/>
      <c r="C20" s="29"/>
      <c r="D20" s="18"/>
      <c r="E20" s="18"/>
      <c r="F20" s="18"/>
      <c r="G20" s="62">
        <v>17</v>
      </c>
      <c r="H20" s="63">
        <v>17</v>
      </c>
      <c r="I20" s="73">
        <v>83</v>
      </c>
      <c r="J20" s="49"/>
      <c r="K20" s="49"/>
      <c r="L20" s="49"/>
      <c r="M20" s="49"/>
      <c r="N20" s="62">
        <v>16</v>
      </c>
      <c r="O20" s="70">
        <v>21.5</v>
      </c>
      <c r="P20" s="64">
        <f t="shared" si="0"/>
        <v>78.5</v>
      </c>
      <c r="Q20" s="49"/>
      <c r="R20" s="49"/>
      <c r="S20" s="49"/>
    </row>
    <row r="21" spans="1:19" ht="15.75" thickBot="1">
      <c r="A21" s="49"/>
      <c r="B21" s="18"/>
      <c r="C21" s="33"/>
      <c r="D21" s="34"/>
      <c r="E21" s="35"/>
      <c r="F21" s="34"/>
      <c r="G21" s="62">
        <v>18</v>
      </c>
      <c r="H21" s="63">
        <v>18</v>
      </c>
      <c r="I21" s="73">
        <v>82</v>
      </c>
      <c r="J21" s="49"/>
      <c r="K21" s="49"/>
      <c r="L21" s="49"/>
      <c r="M21" s="49"/>
      <c r="N21" s="62">
        <v>17</v>
      </c>
      <c r="O21" s="70">
        <v>23</v>
      </c>
      <c r="P21" s="64">
        <f t="shared" si="0"/>
        <v>77</v>
      </c>
      <c r="Q21" s="49"/>
      <c r="R21" s="49"/>
      <c r="S21" s="49"/>
    </row>
    <row r="22" spans="1:19" ht="15.75" thickBot="1">
      <c r="A22" s="49"/>
      <c r="B22" s="18"/>
      <c r="C22" s="29"/>
      <c r="D22" s="18"/>
      <c r="E22" s="18"/>
      <c r="F22" s="18"/>
      <c r="G22" s="62">
        <v>19</v>
      </c>
      <c r="H22" s="63">
        <v>19</v>
      </c>
      <c r="I22" s="73">
        <v>81</v>
      </c>
      <c r="J22" s="49"/>
      <c r="K22" s="49"/>
      <c r="L22" s="49"/>
      <c r="M22" s="49"/>
      <c r="N22" s="62">
        <v>18</v>
      </c>
      <c r="O22" s="70">
        <v>24.5</v>
      </c>
      <c r="P22" s="64">
        <f t="shared" si="0"/>
        <v>75.5</v>
      </c>
      <c r="Q22" s="49"/>
      <c r="R22" s="49"/>
      <c r="S22" s="49"/>
    </row>
    <row r="23" spans="1:19" ht="15.75" thickBot="1">
      <c r="A23" s="49"/>
      <c r="B23" s="18"/>
      <c r="C23" s="29"/>
      <c r="D23" s="18"/>
      <c r="E23" s="18"/>
      <c r="F23" s="18"/>
      <c r="G23" s="62">
        <v>20</v>
      </c>
      <c r="H23" s="63">
        <v>20</v>
      </c>
      <c r="I23" s="73">
        <v>80</v>
      </c>
      <c r="J23" s="49"/>
      <c r="K23" s="49"/>
      <c r="L23" s="49"/>
      <c r="M23" s="49"/>
      <c r="N23" s="62">
        <v>19</v>
      </c>
      <c r="O23" s="70">
        <v>26</v>
      </c>
      <c r="P23" s="64">
        <f t="shared" si="0"/>
        <v>74</v>
      </c>
      <c r="Q23" s="49"/>
      <c r="R23" s="49"/>
      <c r="S23" s="49"/>
    </row>
    <row r="24" spans="1:19" ht="15.75" thickBot="1">
      <c r="A24" s="49"/>
      <c r="B24" s="36"/>
      <c r="C24" s="29"/>
      <c r="D24" s="18"/>
      <c r="E24" s="18"/>
      <c r="F24" s="18"/>
      <c r="G24" s="62">
        <v>21</v>
      </c>
      <c r="H24" s="63">
        <v>21</v>
      </c>
      <c r="I24" s="73">
        <v>79</v>
      </c>
      <c r="J24" s="49"/>
      <c r="K24" s="49"/>
      <c r="L24" s="49"/>
      <c r="M24" s="49"/>
      <c r="N24" s="62">
        <v>20</v>
      </c>
      <c r="O24" s="70">
        <v>27.5</v>
      </c>
      <c r="P24" s="64">
        <f t="shared" si="0"/>
        <v>72.5</v>
      </c>
      <c r="Q24" s="49"/>
      <c r="R24" s="49"/>
      <c r="S24" s="49"/>
    </row>
    <row r="25" spans="1:19" ht="15.75" thickBot="1">
      <c r="A25" s="49"/>
      <c r="B25" s="18"/>
      <c r="C25" s="33"/>
      <c r="D25" s="34"/>
      <c r="E25" s="35"/>
      <c r="F25" s="34"/>
      <c r="G25" s="62">
        <v>22</v>
      </c>
      <c r="H25" s="63">
        <v>22</v>
      </c>
      <c r="I25" s="73">
        <v>78</v>
      </c>
      <c r="J25" s="49"/>
      <c r="K25" s="49"/>
      <c r="L25" s="49"/>
      <c r="M25" s="49"/>
      <c r="N25" s="62">
        <v>21</v>
      </c>
      <c r="O25" s="70">
        <v>29</v>
      </c>
      <c r="P25" s="64">
        <f t="shared" si="0"/>
        <v>71</v>
      </c>
      <c r="Q25" s="49"/>
      <c r="R25" s="49"/>
      <c r="S25" s="49"/>
    </row>
    <row r="26" spans="1:19" ht="15.75" thickBot="1">
      <c r="A26" s="49"/>
      <c r="B26" s="49"/>
      <c r="C26" s="49"/>
      <c r="D26" s="49"/>
      <c r="E26" s="49"/>
      <c r="F26" s="49"/>
      <c r="G26" s="62">
        <v>23</v>
      </c>
      <c r="H26" s="63">
        <v>23</v>
      </c>
      <c r="I26" s="73">
        <v>77</v>
      </c>
      <c r="J26" s="49"/>
      <c r="K26" s="49"/>
      <c r="L26" s="49"/>
      <c r="M26" s="49"/>
      <c r="N26" s="62">
        <v>22</v>
      </c>
      <c r="O26" s="70">
        <v>30.5</v>
      </c>
      <c r="P26" s="64">
        <f t="shared" si="0"/>
        <v>69.5</v>
      </c>
      <c r="Q26" s="49"/>
      <c r="R26" s="49"/>
      <c r="S26" s="49"/>
    </row>
    <row r="27" spans="1:19" ht="15.75" thickBot="1">
      <c r="A27" s="49"/>
      <c r="B27" s="49"/>
      <c r="C27" s="49"/>
      <c r="D27" s="49"/>
      <c r="E27" s="49"/>
      <c r="F27" s="49"/>
      <c r="G27" s="62">
        <v>24</v>
      </c>
      <c r="H27" s="63">
        <v>24</v>
      </c>
      <c r="I27" s="73">
        <v>76</v>
      </c>
      <c r="J27" s="49"/>
      <c r="K27" s="49"/>
      <c r="L27" s="49"/>
      <c r="M27" s="49"/>
      <c r="N27" s="62">
        <v>23</v>
      </c>
      <c r="O27" s="70">
        <v>32</v>
      </c>
      <c r="P27" s="64">
        <f t="shared" si="0"/>
        <v>68</v>
      </c>
      <c r="Q27" s="49"/>
      <c r="R27" s="49"/>
      <c r="S27" s="49"/>
    </row>
    <row r="28" spans="1:19" ht="15.75" thickBot="1">
      <c r="A28" s="49"/>
      <c r="B28" s="49"/>
      <c r="C28" s="49"/>
      <c r="D28" s="49"/>
      <c r="E28" s="49"/>
      <c r="F28" s="49"/>
      <c r="G28" s="62">
        <v>25</v>
      </c>
      <c r="H28" s="63">
        <v>25</v>
      </c>
      <c r="I28" s="73">
        <v>75</v>
      </c>
      <c r="J28" s="49"/>
      <c r="K28" s="49"/>
      <c r="L28" s="49"/>
      <c r="M28" s="49"/>
      <c r="N28" s="62">
        <v>24</v>
      </c>
      <c r="O28" s="70">
        <v>33.5</v>
      </c>
      <c r="P28" s="64">
        <f t="shared" si="0"/>
        <v>66.5</v>
      </c>
      <c r="Q28" s="49"/>
      <c r="R28" s="49"/>
      <c r="S28" s="49"/>
    </row>
    <row r="29" spans="1:19" ht="15.75" thickBot="1">
      <c r="A29" s="49"/>
      <c r="B29" s="49"/>
      <c r="C29" s="49"/>
      <c r="D29" s="49"/>
      <c r="E29" s="49"/>
      <c r="F29" s="49"/>
      <c r="G29" s="62">
        <v>26</v>
      </c>
      <c r="H29" s="63">
        <v>26</v>
      </c>
      <c r="I29" s="73">
        <v>74</v>
      </c>
      <c r="J29" s="49"/>
      <c r="K29" s="49"/>
      <c r="L29" s="49"/>
      <c r="M29" s="49"/>
      <c r="N29" s="62">
        <v>25</v>
      </c>
      <c r="O29" s="70">
        <v>35</v>
      </c>
      <c r="P29" s="64">
        <f t="shared" si="0"/>
        <v>65</v>
      </c>
      <c r="Q29" s="49"/>
      <c r="R29" s="49"/>
      <c r="S29" s="49"/>
    </row>
    <row r="30" spans="1:19" ht="15.75" thickBot="1">
      <c r="A30" s="49"/>
      <c r="B30" s="49"/>
      <c r="C30" s="49"/>
      <c r="D30" s="49"/>
      <c r="E30" s="49"/>
      <c r="F30" s="49"/>
      <c r="G30" s="62">
        <v>27</v>
      </c>
      <c r="H30" s="63">
        <v>27</v>
      </c>
      <c r="I30" s="73">
        <v>73</v>
      </c>
      <c r="J30" s="49"/>
      <c r="K30" s="49"/>
      <c r="L30" s="49"/>
      <c r="M30" s="49"/>
      <c r="N30" s="62">
        <v>26</v>
      </c>
      <c r="O30" s="70">
        <v>36.5</v>
      </c>
      <c r="P30" s="64">
        <f t="shared" si="0"/>
        <v>63.5</v>
      </c>
      <c r="Q30" s="49"/>
      <c r="R30" s="49"/>
      <c r="S30" s="49"/>
    </row>
    <row r="31" spans="1:19" ht="15.75" thickBot="1">
      <c r="A31" s="18"/>
      <c r="B31" s="45"/>
      <c r="C31" s="18"/>
      <c r="D31" s="18"/>
      <c r="E31" s="18"/>
      <c r="F31" s="49"/>
      <c r="G31" s="62">
        <v>28</v>
      </c>
      <c r="H31" s="63">
        <v>28</v>
      </c>
      <c r="I31" s="73">
        <v>72</v>
      </c>
      <c r="J31" s="49"/>
      <c r="K31" s="49"/>
      <c r="L31" s="49"/>
      <c r="M31" s="49"/>
      <c r="N31" s="62">
        <v>27</v>
      </c>
      <c r="O31" s="70">
        <v>38</v>
      </c>
      <c r="P31" s="64">
        <f t="shared" si="0"/>
        <v>62</v>
      </c>
      <c r="Q31" s="49"/>
      <c r="R31" s="49"/>
      <c r="S31" s="49"/>
    </row>
    <row r="32" spans="1:19" ht="15.75" thickBot="1">
      <c r="A32" s="18"/>
      <c r="B32" s="29"/>
      <c r="C32" s="18"/>
      <c r="D32" s="18"/>
      <c r="E32" s="18"/>
      <c r="F32" s="49"/>
      <c r="G32" s="62">
        <v>29</v>
      </c>
      <c r="H32" s="63">
        <v>29</v>
      </c>
      <c r="I32" s="73">
        <v>71</v>
      </c>
      <c r="J32" s="49"/>
      <c r="K32" s="49"/>
      <c r="L32" s="49"/>
      <c r="M32" s="49"/>
      <c r="N32" s="62">
        <v>28</v>
      </c>
      <c r="O32" s="70">
        <v>39.5</v>
      </c>
      <c r="P32" s="64">
        <f t="shared" si="0"/>
        <v>60.5</v>
      </c>
      <c r="Q32" s="49"/>
      <c r="R32" s="49"/>
      <c r="S32" s="49"/>
    </row>
    <row r="33" spans="1:19" ht="15.75" thickBot="1">
      <c r="A33" s="18"/>
      <c r="B33" s="33"/>
      <c r="C33" s="34"/>
      <c r="D33" s="86"/>
      <c r="E33" s="34"/>
      <c r="F33" s="49"/>
      <c r="G33" s="62">
        <v>30</v>
      </c>
      <c r="H33" s="63">
        <v>30</v>
      </c>
      <c r="I33" s="73">
        <v>70</v>
      </c>
      <c r="J33" s="49"/>
      <c r="K33" s="49"/>
      <c r="L33" s="49"/>
      <c r="M33" s="49"/>
      <c r="N33" s="62">
        <v>29</v>
      </c>
      <c r="O33" s="70">
        <v>41</v>
      </c>
      <c r="P33" s="64">
        <f t="shared" si="0"/>
        <v>59</v>
      </c>
      <c r="Q33" s="49"/>
      <c r="R33" s="49"/>
      <c r="S33" s="49"/>
    </row>
    <row r="34" spans="1:19" ht="15.75" thickBot="1">
      <c r="A34" s="18"/>
      <c r="B34" s="29"/>
      <c r="C34" s="18"/>
      <c r="D34" s="18"/>
      <c r="E34" s="18"/>
      <c r="F34" s="49"/>
      <c r="G34" s="62">
        <v>31</v>
      </c>
      <c r="H34" s="63">
        <v>31</v>
      </c>
      <c r="I34" s="73">
        <v>69</v>
      </c>
      <c r="J34" s="49"/>
      <c r="K34" s="49"/>
      <c r="L34" s="49"/>
      <c r="M34" s="49"/>
      <c r="N34" s="62">
        <v>30</v>
      </c>
      <c r="O34" s="70">
        <v>42.5</v>
      </c>
      <c r="P34" s="64">
        <f t="shared" si="0"/>
        <v>57.5</v>
      </c>
      <c r="Q34" s="49"/>
      <c r="R34" s="49"/>
      <c r="S34" s="49"/>
    </row>
    <row r="35" spans="1:19" ht="15.75" thickBot="1">
      <c r="A35" s="18"/>
      <c r="B35" s="45"/>
      <c r="C35" s="18"/>
      <c r="D35" s="18"/>
      <c r="E35" s="18"/>
      <c r="F35" s="49"/>
      <c r="G35" s="62">
        <v>32</v>
      </c>
      <c r="H35" s="63">
        <v>32</v>
      </c>
      <c r="I35" s="73">
        <v>68</v>
      </c>
      <c r="J35" s="49"/>
      <c r="K35" s="49"/>
      <c r="L35" s="49"/>
      <c r="M35" s="49"/>
      <c r="N35" s="62">
        <v>31</v>
      </c>
      <c r="O35" s="70">
        <v>44</v>
      </c>
      <c r="P35" s="64">
        <f t="shared" si="0"/>
        <v>56</v>
      </c>
      <c r="Q35" s="49"/>
      <c r="R35" s="49"/>
      <c r="S35" s="49"/>
    </row>
    <row r="36" spans="1:19" ht="15.75" thickBot="1">
      <c r="A36" s="36"/>
      <c r="B36" s="29"/>
      <c r="C36" s="18"/>
      <c r="D36" s="18"/>
      <c r="E36" s="18"/>
      <c r="F36" s="49"/>
      <c r="G36" s="62">
        <v>33</v>
      </c>
      <c r="H36" s="63">
        <v>33</v>
      </c>
      <c r="I36" s="73">
        <v>67</v>
      </c>
      <c r="J36" s="49"/>
      <c r="K36" s="49"/>
      <c r="L36" s="49"/>
      <c r="M36" s="49"/>
      <c r="N36" s="62">
        <v>32</v>
      </c>
      <c r="O36" s="70">
        <v>45.5</v>
      </c>
      <c r="P36" s="64">
        <f t="shared" si="0"/>
        <v>54.5</v>
      </c>
      <c r="Q36" s="49"/>
      <c r="R36" s="49"/>
      <c r="S36" s="49"/>
    </row>
    <row r="37" spans="1:19" ht="15.75" thickBot="1">
      <c r="A37" s="18"/>
      <c r="B37" s="33"/>
      <c r="C37" s="34"/>
      <c r="D37" s="35"/>
      <c r="E37" s="34"/>
      <c r="F37" s="49"/>
      <c r="G37" s="62">
        <v>34</v>
      </c>
      <c r="H37" s="63">
        <v>34</v>
      </c>
      <c r="I37" s="73">
        <v>66</v>
      </c>
      <c r="J37" s="49"/>
      <c r="K37" s="49"/>
      <c r="L37" s="49"/>
      <c r="M37" s="49"/>
      <c r="N37" s="62">
        <v>33</v>
      </c>
      <c r="O37" s="70">
        <v>47</v>
      </c>
      <c r="P37" s="64">
        <f t="shared" si="0"/>
        <v>53</v>
      </c>
      <c r="Q37" s="49"/>
      <c r="R37" s="49"/>
      <c r="S37" s="49"/>
    </row>
    <row r="38" spans="1:19" ht="15.75" thickBot="1">
      <c r="A38" s="49"/>
      <c r="B38" s="49"/>
      <c r="C38" s="49"/>
      <c r="D38" s="49"/>
      <c r="E38" s="49"/>
      <c r="F38" s="49"/>
      <c r="G38" s="62">
        <v>35</v>
      </c>
      <c r="H38" s="63">
        <v>35</v>
      </c>
      <c r="I38" s="73">
        <v>65</v>
      </c>
      <c r="J38" s="49"/>
      <c r="K38" s="49"/>
      <c r="L38" s="49"/>
      <c r="M38" s="49"/>
      <c r="N38" s="62">
        <v>34</v>
      </c>
      <c r="O38" s="70">
        <v>48.5</v>
      </c>
      <c r="P38" s="64">
        <f t="shared" si="0"/>
        <v>51.5</v>
      </c>
      <c r="Q38" s="49"/>
      <c r="R38" s="49"/>
      <c r="S38" s="49"/>
    </row>
    <row r="39" spans="1:19" ht="15.75" thickBot="1">
      <c r="A39" s="49"/>
      <c r="B39" s="49"/>
      <c r="C39" s="49"/>
      <c r="D39" s="49"/>
      <c r="E39" s="49"/>
      <c r="F39" s="49"/>
      <c r="G39" s="62">
        <v>36</v>
      </c>
      <c r="H39" s="63">
        <v>36</v>
      </c>
      <c r="I39" s="73">
        <v>64</v>
      </c>
      <c r="J39" s="49"/>
      <c r="K39" s="49"/>
      <c r="L39" s="49"/>
      <c r="M39" s="49"/>
      <c r="N39" s="62">
        <v>35</v>
      </c>
      <c r="O39" s="70">
        <v>50</v>
      </c>
      <c r="P39" s="64">
        <f t="shared" si="0"/>
        <v>50</v>
      </c>
      <c r="Q39" s="49"/>
      <c r="R39" s="49"/>
      <c r="S39" s="49"/>
    </row>
    <row r="40" spans="1:19" ht="15.75" thickBot="1">
      <c r="A40" s="49"/>
      <c r="B40" s="49"/>
      <c r="C40" s="49"/>
      <c r="D40" s="49"/>
      <c r="E40" s="49"/>
      <c r="F40" s="49"/>
      <c r="G40" s="62">
        <v>37</v>
      </c>
      <c r="H40" s="63">
        <v>37</v>
      </c>
      <c r="I40" s="73">
        <v>63</v>
      </c>
      <c r="J40" s="49"/>
      <c r="K40" s="49"/>
      <c r="L40" s="49"/>
      <c r="M40" s="49"/>
      <c r="N40" s="62">
        <v>36</v>
      </c>
      <c r="O40" s="70">
        <v>51.5</v>
      </c>
      <c r="P40" s="64">
        <f t="shared" si="0"/>
        <v>48.5</v>
      </c>
      <c r="Q40" s="49"/>
      <c r="R40" s="49"/>
      <c r="S40" s="49"/>
    </row>
    <row r="41" spans="1:19" ht="15.75" thickBot="1">
      <c r="A41" s="49"/>
      <c r="B41" s="49"/>
      <c r="C41" s="49"/>
      <c r="D41" s="49"/>
      <c r="E41" s="49"/>
      <c r="F41" s="49"/>
      <c r="G41" s="62">
        <v>38</v>
      </c>
      <c r="H41" s="63">
        <v>38</v>
      </c>
      <c r="I41" s="73">
        <v>62</v>
      </c>
      <c r="J41" s="49"/>
      <c r="K41" s="49"/>
      <c r="L41" s="49"/>
      <c r="M41" s="49"/>
      <c r="N41" s="62">
        <v>37</v>
      </c>
      <c r="O41" s="70">
        <v>53</v>
      </c>
      <c r="P41" s="64">
        <f t="shared" si="0"/>
        <v>47</v>
      </c>
      <c r="Q41" s="49"/>
      <c r="R41" s="49"/>
      <c r="S41" s="49"/>
    </row>
    <row r="42" spans="1:19" ht="15.75" thickBot="1">
      <c r="A42" s="49"/>
      <c r="B42" s="49"/>
      <c r="C42" s="49"/>
      <c r="D42" s="49"/>
      <c r="E42" s="49"/>
      <c r="F42" s="49"/>
      <c r="G42" s="62">
        <v>39</v>
      </c>
      <c r="H42" s="63">
        <v>39</v>
      </c>
      <c r="I42" s="73">
        <v>61</v>
      </c>
      <c r="J42" s="49"/>
      <c r="K42" s="49"/>
      <c r="L42" s="49"/>
      <c r="M42" s="49"/>
      <c r="N42" s="62">
        <v>38</v>
      </c>
      <c r="O42" s="70">
        <v>54.5</v>
      </c>
      <c r="P42" s="64">
        <f t="shared" si="0"/>
        <v>45.5</v>
      </c>
      <c r="Q42" s="49"/>
      <c r="R42" s="49"/>
      <c r="S42" s="49"/>
    </row>
    <row r="43" spans="1:19" ht="15.75" thickBot="1">
      <c r="A43" s="49"/>
      <c r="B43" s="49"/>
      <c r="C43" s="49"/>
      <c r="D43" s="49"/>
      <c r="E43" s="49"/>
      <c r="F43" s="49"/>
      <c r="G43" s="62">
        <v>40</v>
      </c>
      <c r="H43" s="63">
        <v>40</v>
      </c>
      <c r="I43" s="73">
        <v>60</v>
      </c>
      <c r="J43" s="49"/>
      <c r="K43" s="49"/>
      <c r="L43" s="49"/>
      <c r="M43" s="49"/>
      <c r="N43" s="62">
        <v>39</v>
      </c>
      <c r="O43" s="70">
        <v>56</v>
      </c>
      <c r="P43" s="64">
        <f t="shared" si="0"/>
        <v>44</v>
      </c>
      <c r="Q43" s="49"/>
      <c r="R43" s="49"/>
      <c r="S43" s="49"/>
    </row>
    <row r="44" spans="1:19" ht="15.75" thickBot="1">
      <c r="A44" s="49"/>
      <c r="B44" s="49"/>
      <c r="C44" s="49"/>
      <c r="D44" s="49"/>
      <c r="E44" s="49"/>
      <c r="F44" s="49"/>
      <c r="G44" s="62">
        <v>41</v>
      </c>
      <c r="H44" s="63">
        <v>41</v>
      </c>
      <c r="I44" s="73">
        <v>59</v>
      </c>
      <c r="J44" s="49"/>
      <c r="K44" s="49"/>
      <c r="L44" s="49"/>
      <c r="M44" s="49"/>
      <c r="N44" s="62">
        <v>40</v>
      </c>
      <c r="O44" s="70">
        <v>57.5</v>
      </c>
      <c r="P44" s="64">
        <f t="shared" si="0"/>
        <v>42.5</v>
      </c>
      <c r="Q44" s="49"/>
      <c r="R44" s="49"/>
      <c r="S44" s="49"/>
    </row>
    <row r="45" spans="1:19" ht="15.75" thickBot="1">
      <c r="A45" s="49"/>
      <c r="B45" s="49"/>
      <c r="C45" s="49"/>
      <c r="D45" s="49"/>
      <c r="E45" s="49"/>
      <c r="F45" s="49"/>
      <c r="G45" s="62">
        <v>42</v>
      </c>
      <c r="H45" s="63">
        <v>42</v>
      </c>
      <c r="I45" s="73">
        <v>58</v>
      </c>
      <c r="J45" s="49"/>
      <c r="K45" s="49"/>
      <c r="L45" s="49"/>
      <c r="M45" s="49"/>
      <c r="N45" s="62">
        <v>41</v>
      </c>
      <c r="O45" s="70">
        <v>59</v>
      </c>
      <c r="P45" s="64">
        <f t="shared" si="0"/>
        <v>41</v>
      </c>
      <c r="Q45" s="49"/>
      <c r="R45" s="49"/>
      <c r="S45" s="49"/>
    </row>
    <row r="46" spans="1:19" ht="15.75" thickBot="1">
      <c r="A46" s="49"/>
      <c r="B46" s="49"/>
      <c r="C46" s="49"/>
      <c r="D46" s="49"/>
      <c r="E46" s="49"/>
      <c r="F46" s="49"/>
      <c r="G46" s="62">
        <v>43</v>
      </c>
      <c r="H46" s="63">
        <v>43</v>
      </c>
      <c r="I46" s="73">
        <v>57</v>
      </c>
      <c r="J46" s="49"/>
      <c r="K46" s="49"/>
      <c r="L46" s="49"/>
      <c r="M46" s="49"/>
      <c r="N46" s="62">
        <v>42</v>
      </c>
      <c r="O46" s="70">
        <v>60.5</v>
      </c>
      <c r="P46" s="64">
        <f t="shared" si="0"/>
        <v>39.5</v>
      </c>
      <c r="Q46" s="49"/>
      <c r="R46" s="49"/>
      <c r="S46" s="49"/>
    </row>
    <row r="47" spans="1:19" ht="15.75" thickBot="1">
      <c r="A47" s="49"/>
      <c r="B47" s="49"/>
      <c r="C47" s="49"/>
      <c r="D47" s="49"/>
      <c r="E47" s="49"/>
      <c r="F47" s="49"/>
      <c r="G47" s="62">
        <v>44</v>
      </c>
      <c r="H47" s="63">
        <v>44</v>
      </c>
      <c r="I47" s="73">
        <v>56</v>
      </c>
      <c r="J47" s="49"/>
      <c r="K47" s="49"/>
      <c r="L47" s="49"/>
      <c r="M47" s="49"/>
      <c r="N47" s="62">
        <v>43</v>
      </c>
      <c r="O47" s="70">
        <v>62</v>
      </c>
      <c r="P47" s="64">
        <f t="shared" si="0"/>
        <v>38</v>
      </c>
      <c r="Q47" s="49"/>
      <c r="R47" s="49"/>
      <c r="S47" s="49"/>
    </row>
    <row r="48" spans="1:19" ht="15.75" thickBot="1">
      <c r="A48" s="49"/>
      <c r="B48" s="49"/>
      <c r="C48" s="49"/>
      <c r="D48" s="49"/>
      <c r="E48" s="49"/>
      <c r="F48" s="49"/>
      <c r="G48" s="62">
        <v>45</v>
      </c>
      <c r="H48" s="63">
        <v>45</v>
      </c>
      <c r="I48" s="73">
        <v>55</v>
      </c>
      <c r="J48" s="49"/>
      <c r="K48" s="49"/>
      <c r="L48" s="49"/>
      <c r="M48" s="49"/>
      <c r="N48" s="62">
        <v>44</v>
      </c>
      <c r="O48" s="70">
        <v>63.5</v>
      </c>
      <c r="P48" s="64">
        <f t="shared" si="0"/>
        <v>36.5</v>
      </c>
      <c r="Q48" s="49"/>
      <c r="R48" s="49"/>
      <c r="S48" s="49"/>
    </row>
    <row r="49" spans="1:19" ht="15.75" thickBot="1">
      <c r="A49" s="49"/>
      <c r="B49" s="49"/>
      <c r="C49" s="49"/>
      <c r="D49" s="49"/>
      <c r="E49" s="49"/>
      <c r="F49" s="49"/>
      <c r="G49" s="62">
        <v>46</v>
      </c>
      <c r="H49" s="63">
        <v>46</v>
      </c>
      <c r="I49" s="73">
        <v>54</v>
      </c>
      <c r="J49" s="49"/>
      <c r="K49" s="49"/>
      <c r="L49" s="49"/>
      <c r="M49" s="49"/>
      <c r="N49" s="62">
        <v>45</v>
      </c>
      <c r="O49" s="70">
        <v>65</v>
      </c>
      <c r="P49" s="64">
        <f t="shared" si="0"/>
        <v>35</v>
      </c>
      <c r="Q49" s="49"/>
      <c r="R49" s="49"/>
      <c r="S49" s="49"/>
    </row>
    <row r="50" spans="1:19" ht="15.75" thickBot="1">
      <c r="A50" s="49"/>
      <c r="B50" s="49"/>
      <c r="C50" s="49"/>
      <c r="D50" s="49"/>
      <c r="E50" s="49"/>
      <c r="F50" s="49"/>
      <c r="G50" s="62">
        <v>47</v>
      </c>
      <c r="H50" s="63">
        <v>47</v>
      </c>
      <c r="I50" s="73">
        <v>53</v>
      </c>
      <c r="J50" s="49"/>
      <c r="K50" s="49"/>
      <c r="L50" s="49"/>
      <c r="M50" s="49"/>
      <c r="N50" s="62">
        <v>46</v>
      </c>
      <c r="O50" s="70">
        <v>66.5</v>
      </c>
      <c r="P50" s="64">
        <f t="shared" si="0"/>
        <v>33.5</v>
      </c>
      <c r="Q50" s="49"/>
      <c r="R50" s="49"/>
      <c r="S50" s="49"/>
    </row>
    <row r="51" spans="1:19" ht="15.75" thickBot="1">
      <c r="A51" s="49"/>
      <c r="B51" s="49"/>
      <c r="C51" s="49"/>
      <c r="D51" s="49"/>
      <c r="E51" s="49"/>
      <c r="F51" s="49"/>
      <c r="G51" s="62">
        <v>48</v>
      </c>
      <c r="H51" s="63">
        <v>48</v>
      </c>
      <c r="I51" s="73">
        <v>52</v>
      </c>
      <c r="J51" s="49"/>
      <c r="K51" s="49"/>
      <c r="L51" s="49"/>
      <c r="M51" s="49"/>
      <c r="N51" s="62">
        <v>47</v>
      </c>
      <c r="O51" s="70">
        <v>68</v>
      </c>
      <c r="P51" s="64">
        <f t="shared" si="0"/>
        <v>32</v>
      </c>
      <c r="Q51" s="49"/>
      <c r="R51" s="49"/>
      <c r="S51" s="49"/>
    </row>
    <row r="52" spans="1:19" ht="15.75" thickBot="1">
      <c r="A52" s="49"/>
      <c r="B52" s="49"/>
      <c r="C52" s="49"/>
      <c r="D52" s="49"/>
      <c r="E52" s="49"/>
      <c r="F52" s="49"/>
      <c r="G52" s="62">
        <v>49</v>
      </c>
      <c r="H52" s="63">
        <v>49</v>
      </c>
      <c r="I52" s="73">
        <v>51</v>
      </c>
      <c r="J52" s="49"/>
      <c r="K52" s="49"/>
      <c r="L52" s="49"/>
      <c r="M52" s="49"/>
      <c r="N52" s="62">
        <v>48</v>
      </c>
      <c r="O52" s="70">
        <v>69.5</v>
      </c>
      <c r="P52" s="64">
        <f t="shared" si="0"/>
        <v>30.5</v>
      </c>
      <c r="Q52" s="49"/>
      <c r="R52" s="49"/>
      <c r="S52" s="49"/>
    </row>
    <row r="53" spans="1:19" ht="15.75" thickBot="1">
      <c r="A53" s="49"/>
      <c r="B53" s="49"/>
      <c r="C53" s="49"/>
      <c r="D53" s="49"/>
      <c r="E53" s="49"/>
      <c r="F53" s="49"/>
      <c r="G53" s="62">
        <v>50</v>
      </c>
      <c r="H53" s="63">
        <v>50</v>
      </c>
      <c r="I53" s="73">
        <v>50</v>
      </c>
      <c r="J53" s="49"/>
      <c r="K53" s="49"/>
      <c r="L53" s="49"/>
      <c r="M53" s="49"/>
      <c r="N53" s="62">
        <v>49</v>
      </c>
      <c r="O53" s="70">
        <v>71</v>
      </c>
      <c r="P53" s="64">
        <f t="shared" si="0"/>
        <v>29</v>
      </c>
      <c r="Q53" s="49"/>
      <c r="R53" s="49"/>
      <c r="S53" s="49"/>
    </row>
    <row r="54" spans="1:19" ht="15.75" thickBot="1">
      <c r="A54" s="49"/>
      <c r="B54" s="49"/>
      <c r="C54" s="49"/>
      <c r="D54" s="49"/>
      <c r="E54" s="49"/>
      <c r="F54" s="49"/>
      <c r="G54" s="62">
        <v>51</v>
      </c>
      <c r="H54" s="63">
        <v>51</v>
      </c>
      <c r="I54" s="73">
        <v>49</v>
      </c>
      <c r="J54" s="49"/>
      <c r="K54" s="49"/>
      <c r="L54" s="49"/>
      <c r="M54" s="49"/>
      <c r="N54" s="62">
        <v>50</v>
      </c>
      <c r="O54" s="70">
        <v>72.5</v>
      </c>
      <c r="P54" s="64">
        <f t="shared" si="0"/>
        <v>27.5</v>
      </c>
      <c r="Q54" s="49"/>
      <c r="R54" s="49"/>
      <c r="S54" s="49"/>
    </row>
    <row r="55" spans="1:19" ht="15.75" thickBot="1">
      <c r="A55" s="49"/>
      <c r="B55" s="49"/>
      <c r="C55" s="49"/>
      <c r="D55" s="49"/>
      <c r="E55" s="49"/>
      <c r="F55" s="49"/>
      <c r="G55" s="62">
        <v>52</v>
      </c>
      <c r="H55" s="63">
        <v>52</v>
      </c>
      <c r="I55" s="73">
        <v>48</v>
      </c>
      <c r="J55" s="49"/>
      <c r="K55" s="49"/>
      <c r="L55" s="49"/>
      <c r="M55" s="49"/>
      <c r="N55" s="62">
        <v>51</v>
      </c>
      <c r="O55" s="70">
        <v>74</v>
      </c>
      <c r="P55" s="64">
        <f t="shared" si="0"/>
        <v>26</v>
      </c>
      <c r="Q55" s="49"/>
      <c r="R55" s="49"/>
      <c r="S55" s="49"/>
    </row>
    <row r="56" spans="1:19" ht="15.75" thickBot="1">
      <c r="A56" s="49"/>
      <c r="B56" s="49"/>
      <c r="C56" s="49"/>
      <c r="D56" s="49"/>
      <c r="E56" s="49"/>
      <c r="F56" s="49"/>
      <c r="G56" s="62">
        <v>53</v>
      </c>
      <c r="H56" s="63">
        <v>53</v>
      </c>
      <c r="I56" s="73">
        <v>47</v>
      </c>
      <c r="J56" s="49"/>
      <c r="K56" s="49"/>
      <c r="L56" s="49"/>
      <c r="M56" s="49"/>
      <c r="N56" s="62">
        <v>52</v>
      </c>
      <c r="O56" s="70">
        <v>75.5</v>
      </c>
      <c r="P56" s="64">
        <f t="shared" si="0"/>
        <v>24.5</v>
      </c>
      <c r="Q56" s="49"/>
      <c r="R56" s="49"/>
      <c r="S56" s="49"/>
    </row>
    <row r="57" spans="1:19" ht="15.75" thickBot="1">
      <c r="A57" s="49"/>
      <c r="B57" s="49"/>
      <c r="C57" s="49"/>
      <c r="D57" s="49"/>
      <c r="E57" s="49"/>
      <c r="F57" s="49"/>
      <c r="G57" s="62">
        <v>54</v>
      </c>
      <c r="H57" s="63">
        <v>54</v>
      </c>
      <c r="I57" s="73">
        <v>46</v>
      </c>
      <c r="J57" s="49"/>
      <c r="K57" s="49"/>
      <c r="L57" s="49"/>
      <c r="M57" s="49"/>
      <c r="N57" s="62">
        <v>53</v>
      </c>
      <c r="O57" s="70">
        <v>77</v>
      </c>
      <c r="P57" s="64">
        <f t="shared" si="0"/>
        <v>23</v>
      </c>
      <c r="Q57" s="49"/>
      <c r="R57" s="49"/>
      <c r="S57" s="49"/>
    </row>
    <row r="58" spans="1:19" ht="15.75" thickBot="1">
      <c r="A58" s="49"/>
      <c r="B58" s="49"/>
      <c r="C58" s="49"/>
      <c r="D58" s="49"/>
      <c r="E58" s="49"/>
      <c r="F58" s="49"/>
      <c r="G58" s="62">
        <v>55</v>
      </c>
      <c r="H58" s="63">
        <v>55</v>
      </c>
      <c r="I58" s="73">
        <v>45</v>
      </c>
      <c r="J58" s="49"/>
      <c r="K58" s="49"/>
      <c r="L58" s="49"/>
      <c r="M58" s="49"/>
      <c r="N58" s="62">
        <v>54</v>
      </c>
      <c r="O58" s="70">
        <v>78.5</v>
      </c>
      <c r="P58" s="64">
        <f t="shared" si="0"/>
        <v>21.5</v>
      </c>
      <c r="Q58" s="49"/>
      <c r="R58" s="49"/>
      <c r="S58" s="49"/>
    </row>
    <row r="59" spans="1:19" ht="15.75" thickBot="1">
      <c r="A59" s="49"/>
      <c r="B59" s="49"/>
      <c r="C59" s="49"/>
      <c r="D59" s="49"/>
      <c r="E59" s="49"/>
      <c r="F59" s="49"/>
      <c r="G59" s="62">
        <v>56</v>
      </c>
      <c r="H59" s="63">
        <v>56</v>
      </c>
      <c r="I59" s="73">
        <v>44</v>
      </c>
      <c r="J59" s="49"/>
      <c r="K59" s="49"/>
      <c r="L59" s="49"/>
      <c r="M59" s="49"/>
      <c r="N59" s="62">
        <v>55</v>
      </c>
      <c r="O59" s="70">
        <v>80</v>
      </c>
      <c r="P59" s="64">
        <f t="shared" si="0"/>
        <v>20</v>
      </c>
      <c r="Q59" s="49"/>
      <c r="R59" s="49"/>
      <c r="S59" s="49"/>
    </row>
    <row r="60" spans="1:19" ht="15.75" thickBot="1">
      <c r="A60" s="49"/>
      <c r="B60" s="49"/>
      <c r="C60" s="49"/>
      <c r="D60" s="49"/>
      <c r="E60" s="49"/>
      <c r="F60" s="49"/>
      <c r="G60" s="62">
        <v>57</v>
      </c>
      <c r="H60" s="63">
        <v>57</v>
      </c>
      <c r="I60" s="73">
        <v>43</v>
      </c>
      <c r="J60" s="49"/>
      <c r="K60" s="49"/>
      <c r="L60" s="49"/>
      <c r="M60" s="49"/>
      <c r="N60" s="62">
        <v>56</v>
      </c>
      <c r="O60" s="70">
        <v>81.5</v>
      </c>
      <c r="P60" s="64">
        <f t="shared" si="0"/>
        <v>18.5</v>
      </c>
      <c r="Q60" s="49"/>
      <c r="R60" s="49"/>
      <c r="S60" s="49"/>
    </row>
    <row r="61" spans="1:19" ht="15.75" thickBot="1">
      <c r="A61" s="49"/>
      <c r="B61" s="49"/>
      <c r="C61" s="49"/>
      <c r="D61" s="49"/>
      <c r="E61" s="49"/>
      <c r="F61" s="49"/>
      <c r="G61" s="62">
        <v>58</v>
      </c>
      <c r="H61" s="63">
        <v>58</v>
      </c>
      <c r="I61" s="73">
        <v>42</v>
      </c>
      <c r="J61" s="49"/>
      <c r="K61" s="49"/>
      <c r="L61" s="49"/>
      <c r="M61" s="49"/>
      <c r="N61" s="62">
        <v>57</v>
      </c>
      <c r="O61" s="70">
        <v>83</v>
      </c>
      <c r="P61" s="64">
        <f t="shared" si="0"/>
        <v>17</v>
      </c>
      <c r="Q61" s="49"/>
      <c r="R61" s="49"/>
      <c r="S61" s="49"/>
    </row>
    <row r="62" spans="1:19" ht="15.75" thickBot="1">
      <c r="A62" s="49"/>
      <c r="B62" s="49"/>
      <c r="C62" s="49"/>
      <c r="D62" s="49"/>
      <c r="E62" s="49"/>
      <c r="F62" s="49"/>
      <c r="G62" s="62">
        <v>59</v>
      </c>
      <c r="H62" s="63">
        <v>59</v>
      </c>
      <c r="I62" s="73">
        <v>41</v>
      </c>
      <c r="J62" s="49"/>
      <c r="K62" s="49"/>
      <c r="L62" s="49"/>
      <c r="M62" s="49"/>
      <c r="N62" s="62">
        <v>58</v>
      </c>
      <c r="O62" s="70">
        <v>84.5</v>
      </c>
      <c r="P62" s="64">
        <f t="shared" si="0"/>
        <v>15.5</v>
      </c>
      <c r="Q62" s="49"/>
      <c r="R62" s="49"/>
      <c r="S62" s="49"/>
    </row>
    <row r="63" spans="1:19" ht="15.75" thickBot="1">
      <c r="A63" s="49"/>
      <c r="B63" s="49"/>
      <c r="C63" s="49"/>
      <c r="D63" s="49"/>
      <c r="E63" s="49"/>
      <c r="F63" s="49"/>
      <c r="G63" s="62">
        <v>60</v>
      </c>
      <c r="H63" s="63">
        <v>60</v>
      </c>
      <c r="I63" s="73">
        <v>40</v>
      </c>
      <c r="J63" s="49"/>
      <c r="K63" s="49"/>
      <c r="L63" s="49"/>
      <c r="M63" s="49"/>
      <c r="N63" s="62">
        <v>59</v>
      </c>
      <c r="O63" s="70">
        <v>85</v>
      </c>
      <c r="P63" s="79">
        <f t="shared" si="0"/>
        <v>14</v>
      </c>
      <c r="Q63" s="49"/>
      <c r="R63" s="49"/>
      <c r="S63" s="49"/>
    </row>
    <row r="64" spans="1:19" ht="15.75" thickBot="1">
      <c r="A64" s="49"/>
      <c r="B64" s="49"/>
      <c r="C64" s="49"/>
      <c r="D64" s="49"/>
      <c r="E64" s="49"/>
      <c r="F64" s="49"/>
      <c r="G64" s="62">
        <v>61</v>
      </c>
      <c r="H64" s="63">
        <v>61</v>
      </c>
      <c r="I64" s="73">
        <v>39</v>
      </c>
      <c r="J64" s="49"/>
      <c r="K64" s="49"/>
      <c r="L64" s="49"/>
      <c r="M64" s="49"/>
      <c r="N64" s="62">
        <v>60</v>
      </c>
      <c r="O64" s="49"/>
      <c r="P64" s="49"/>
      <c r="Q64" s="49"/>
      <c r="R64" s="49"/>
      <c r="S64" s="49"/>
    </row>
    <row r="65" spans="1:19" ht="15.75" thickBot="1">
      <c r="A65" s="49"/>
      <c r="B65" s="49"/>
      <c r="C65" s="49"/>
      <c r="D65" s="49"/>
      <c r="E65" s="49"/>
      <c r="F65" s="49"/>
      <c r="G65" s="62">
        <v>62</v>
      </c>
      <c r="H65" s="63">
        <v>62</v>
      </c>
      <c r="I65" s="73">
        <v>38</v>
      </c>
      <c r="J65" s="49"/>
      <c r="K65" s="49"/>
      <c r="L65" s="49"/>
      <c r="M65" s="49"/>
      <c r="N65" s="62">
        <v>61</v>
      </c>
      <c r="O65" s="87"/>
      <c r="P65" s="49"/>
      <c r="Q65" s="49"/>
      <c r="R65" s="49"/>
      <c r="S65" s="49"/>
    </row>
    <row r="66" spans="1:19" ht="15.75" thickBot="1">
      <c r="A66" s="49"/>
      <c r="B66" s="49"/>
      <c r="C66" s="49"/>
      <c r="D66" s="49"/>
      <c r="E66" s="49"/>
      <c r="F66" s="49"/>
      <c r="G66" s="62">
        <v>63</v>
      </c>
      <c r="H66" s="63">
        <v>63</v>
      </c>
      <c r="I66" s="73">
        <v>37</v>
      </c>
      <c r="J66" s="49"/>
      <c r="K66" s="49"/>
      <c r="L66" s="49"/>
      <c r="M66" s="49"/>
      <c r="N66" s="62">
        <v>62</v>
      </c>
      <c r="O66" s="87"/>
      <c r="P66" s="49"/>
      <c r="Q66" s="49"/>
      <c r="R66" s="49"/>
      <c r="S66" s="49"/>
    </row>
    <row r="67" spans="1:19" ht="15.75" thickBot="1">
      <c r="A67" s="49"/>
      <c r="B67" s="49"/>
      <c r="C67" s="49"/>
      <c r="D67" s="49"/>
      <c r="E67" s="49"/>
      <c r="F67" s="49"/>
      <c r="G67" s="62">
        <v>64</v>
      </c>
      <c r="H67" s="63">
        <v>64</v>
      </c>
      <c r="I67" s="73">
        <v>36</v>
      </c>
      <c r="J67" s="49"/>
      <c r="K67" s="49"/>
      <c r="L67" s="49"/>
      <c r="M67" s="49"/>
      <c r="N67" s="62">
        <v>63</v>
      </c>
      <c r="O67" s="87"/>
      <c r="P67" s="49"/>
      <c r="Q67" s="49"/>
      <c r="R67" s="49"/>
      <c r="S67" s="49"/>
    </row>
    <row r="68" spans="1:19" ht="15.75" thickBot="1">
      <c r="A68" s="49"/>
      <c r="B68" s="49"/>
      <c r="C68" s="49"/>
      <c r="D68" s="49"/>
      <c r="E68" s="49"/>
      <c r="F68" s="49"/>
      <c r="G68" s="62">
        <v>65</v>
      </c>
      <c r="H68" s="63">
        <v>65</v>
      </c>
      <c r="I68" s="73">
        <v>35</v>
      </c>
      <c r="J68" s="49"/>
      <c r="K68" s="49"/>
      <c r="L68" s="49"/>
      <c r="M68" s="49"/>
      <c r="N68" s="62">
        <v>64</v>
      </c>
      <c r="O68" s="87"/>
      <c r="P68" s="49"/>
      <c r="Q68" s="49"/>
      <c r="R68" s="49"/>
      <c r="S68" s="49"/>
    </row>
    <row r="69" spans="1:19" ht="15.75" thickBot="1">
      <c r="A69" s="49"/>
      <c r="B69" s="49"/>
      <c r="C69" s="49"/>
      <c r="D69" s="49"/>
      <c r="E69" s="49"/>
      <c r="F69" s="49"/>
      <c r="G69" s="62">
        <v>66</v>
      </c>
      <c r="H69" s="63">
        <v>66</v>
      </c>
      <c r="I69" s="73">
        <v>34</v>
      </c>
      <c r="J69" s="49"/>
      <c r="K69" s="49"/>
      <c r="L69" s="49"/>
      <c r="M69" s="49"/>
      <c r="N69" s="62">
        <v>65</v>
      </c>
      <c r="O69" s="87"/>
      <c r="P69" s="49"/>
      <c r="Q69" s="49"/>
      <c r="R69" s="49"/>
      <c r="S69" s="49"/>
    </row>
    <row r="70" spans="1:19" ht="15.75" thickBot="1">
      <c r="A70" s="49"/>
      <c r="B70" s="49"/>
      <c r="C70" s="49"/>
      <c r="D70" s="49"/>
      <c r="E70" s="49"/>
      <c r="F70" s="49"/>
      <c r="G70" s="62">
        <v>67</v>
      </c>
      <c r="H70" s="63">
        <v>67</v>
      </c>
      <c r="I70" s="73">
        <v>33</v>
      </c>
      <c r="J70" s="49"/>
      <c r="K70" s="49"/>
      <c r="L70" s="49"/>
      <c r="M70" s="49"/>
      <c r="N70" s="62">
        <v>66</v>
      </c>
      <c r="O70" s="87"/>
      <c r="P70" s="49"/>
      <c r="Q70" s="49"/>
      <c r="R70" s="49"/>
      <c r="S70" s="49"/>
    </row>
    <row r="71" spans="1:19" ht="15.75" thickBot="1">
      <c r="A71" s="49"/>
      <c r="B71" s="49"/>
      <c r="C71" s="49"/>
      <c r="D71" s="49"/>
      <c r="E71" s="49"/>
      <c r="F71" s="49"/>
      <c r="G71" s="62">
        <v>68</v>
      </c>
      <c r="H71" s="63">
        <v>68</v>
      </c>
      <c r="I71" s="73">
        <v>32</v>
      </c>
      <c r="J71" s="49"/>
      <c r="K71" s="49"/>
      <c r="L71" s="49"/>
      <c r="M71" s="49"/>
      <c r="N71" s="62">
        <v>67</v>
      </c>
      <c r="O71" s="87"/>
      <c r="P71" s="49"/>
      <c r="Q71" s="49"/>
      <c r="R71" s="49"/>
      <c r="S71" s="49"/>
    </row>
    <row r="72" spans="1:19" ht="15.75" thickBot="1">
      <c r="A72" s="49"/>
      <c r="B72" s="49"/>
      <c r="C72" s="49"/>
      <c r="D72" s="49"/>
      <c r="E72" s="49"/>
      <c r="F72" s="49"/>
      <c r="G72" s="62">
        <v>69</v>
      </c>
      <c r="H72" s="63">
        <v>69</v>
      </c>
      <c r="I72" s="73">
        <v>31</v>
      </c>
      <c r="J72" s="49"/>
      <c r="K72" s="49"/>
      <c r="L72" s="49"/>
      <c r="M72" s="49"/>
      <c r="N72" s="62">
        <v>68</v>
      </c>
      <c r="O72" s="87"/>
      <c r="P72" s="49"/>
      <c r="Q72" s="49"/>
      <c r="R72" s="49"/>
      <c r="S72" s="49"/>
    </row>
    <row r="73" spans="1:19" ht="15.75" thickBot="1">
      <c r="A73" s="49"/>
      <c r="B73" s="49"/>
      <c r="C73" s="49"/>
      <c r="D73" s="49"/>
      <c r="E73" s="49"/>
      <c r="F73" s="49"/>
      <c r="G73" s="62">
        <v>70</v>
      </c>
      <c r="H73" s="63">
        <v>70</v>
      </c>
      <c r="I73" s="88">
        <v>30</v>
      </c>
      <c r="J73" s="49"/>
      <c r="K73" s="49"/>
      <c r="L73" s="49"/>
      <c r="M73" s="49"/>
      <c r="N73" s="62">
        <v>69</v>
      </c>
      <c r="O73" s="87"/>
      <c r="P73" s="49"/>
      <c r="Q73" s="49"/>
      <c r="R73" s="49"/>
      <c r="S73" s="49"/>
    </row>
    <row r="74" spans="1:19" ht="15.75" thickBot="1">
      <c r="A74" s="49"/>
      <c r="B74" s="49"/>
      <c r="C74" s="49"/>
      <c r="D74" s="49"/>
      <c r="E74" s="49"/>
      <c r="F74" s="49"/>
      <c r="G74" s="52"/>
      <c r="H74" s="89"/>
      <c r="I74" s="90"/>
      <c r="J74" s="49"/>
      <c r="K74" s="49"/>
      <c r="L74" s="49"/>
      <c r="M74" s="49"/>
      <c r="N74" s="62">
        <v>70</v>
      </c>
      <c r="O74" s="87"/>
      <c r="P74" s="49"/>
      <c r="Q74" s="49"/>
      <c r="R74" s="49"/>
      <c r="S74" s="49"/>
    </row>
    <row r="75" spans="1:19" ht="15.75" thickBot="1">
      <c r="A75" s="49"/>
      <c r="B75" s="49"/>
      <c r="C75" s="49"/>
      <c r="D75" s="49"/>
      <c r="E75" s="49"/>
      <c r="F75" s="49"/>
      <c r="G75" s="52"/>
      <c r="H75" s="89"/>
      <c r="I75" s="51"/>
      <c r="J75" s="49"/>
      <c r="K75" s="49"/>
      <c r="L75" s="49"/>
      <c r="M75" s="49"/>
      <c r="N75" s="62"/>
      <c r="O75" s="87"/>
      <c r="P75" s="49"/>
      <c r="Q75" s="49"/>
      <c r="R75" s="49"/>
      <c r="S75" s="49"/>
    </row>
    <row r="76" spans="1:19">
      <c r="A76" s="49"/>
      <c r="B76" s="49"/>
      <c r="C76" s="49"/>
      <c r="D76" s="49"/>
      <c r="E76" s="49"/>
      <c r="F76" s="49"/>
      <c r="G76" s="52"/>
      <c r="H76" s="89"/>
      <c r="I76" s="51"/>
      <c r="J76" s="49"/>
      <c r="K76" s="49"/>
      <c r="L76" s="49"/>
      <c r="M76" s="49"/>
      <c r="N76" s="49"/>
      <c r="O76" s="49"/>
      <c r="P76" s="49"/>
      <c r="Q76" s="49"/>
      <c r="R76" s="49"/>
      <c r="S76" s="49"/>
    </row>
    <row r="77" spans="1:19">
      <c r="A77" s="49"/>
      <c r="B77" s="49"/>
      <c r="C77" s="49"/>
      <c r="D77" s="49"/>
      <c r="E77" s="49"/>
      <c r="F77" s="49"/>
      <c r="G77" s="52"/>
      <c r="H77" s="89"/>
      <c r="I77" s="51"/>
      <c r="J77" s="49"/>
      <c r="K77" s="49"/>
      <c r="L77" s="49"/>
      <c r="M77" s="49"/>
      <c r="N77" s="49"/>
      <c r="O77" s="49"/>
      <c r="P77" s="49"/>
      <c r="Q77" s="49"/>
      <c r="R77" s="49"/>
      <c r="S77" s="49"/>
    </row>
    <row r="78" spans="1:19">
      <c r="A78" s="49"/>
      <c r="B78" s="49"/>
      <c r="C78" s="49"/>
      <c r="D78" s="49"/>
      <c r="E78" s="49"/>
      <c r="F78" s="49"/>
      <c r="G78" s="52"/>
      <c r="H78" s="89"/>
      <c r="I78" s="51"/>
      <c r="J78" s="49"/>
      <c r="K78" s="49"/>
      <c r="L78" s="49"/>
      <c r="M78" s="49"/>
      <c r="N78" s="49"/>
      <c r="O78" s="49"/>
      <c r="P78" s="49"/>
      <c r="Q78" s="49"/>
      <c r="R78" s="49"/>
      <c r="S78" s="49"/>
    </row>
    <row r="79" spans="1:19">
      <c r="A79" s="49"/>
      <c r="B79" s="49"/>
      <c r="C79" s="49"/>
      <c r="D79" s="49"/>
      <c r="E79" s="49"/>
      <c r="F79" s="49"/>
      <c r="G79" s="52"/>
      <c r="H79" s="89"/>
      <c r="I79" s="51"/>
      <c r="J79" s="49"/>
      <c r="K79" s="49"/>
      <c r="L79" s="49"/>
      <c r="M79" s="49"/>
      <c r="N79" s="49"/>
      <c r="O79" s="49"/>
      <c r="P79" s="49"/>
      <c r="Q79" s="49"/>
      <c r="R79" s="49"/>
      <c r="S79" s="49"/>
    </row>
    <row r="80" spans="1:19">
      <c r="A80" s="49"/>
      <c r="B80" s="49"/>
      <c r="C80" s="49"/>
      <c r="D80" s="49"/>
      <c r="E80" s="49"/>
      <c r="F80" s="49"/>
      <c r="G80" s="52"/>
      <c r="H80" s="89"/>
      <c r="I80" s="51"/>
      <c r="J80" s="49"/>
      <c r="K80" s="49"/>
      <c r="L80" s="49"/>
      <c r="M80" s="49"/>
      <c r="N80" s="49"/>
      <c r="O80" s="49"/>
      <c r="P80" s="49"/>
      <c r="Q80" s="49"/>
      <c r="R80" s="49"/>
      <c r="S80" s="49"/>
    </row>
    <row r="81" spans="1:19">
      <c r="A81" s="49"/>
      <c r="B81" s="49"/>
      <c r="C81" s="49"/>
      <c r="D81" s="49"/>
      <c r="E81" s="49"/>
      <c r="F81" s="49"/>
      <c r="G81" s="52"/>
      <c r="H81" s="89"/>
      <c r="I81" s="51"/>
      <c r="J81" s="49"/>
      <c r="K81" s="49"/>
      <c r="L81" s="49"/>
      <c r="M81" s="49"/>
      <c r="N81" s="49"/>
      <c r="O81" s="49"/>
      <c r="P81" s="49"/>
      <c r="Q81" s="49"/>
      <c r="R81" s="49"/>
      <c r="S81" s="49"/>
    </row>
    <row r="82" spans="1:19">
      <c r="A82" s="49"/>
      <c r="B82" s="49"/>
      <c r="C82" s="49"/>
      <c r="D82" s="49"/>
      <c r="E82" s="49"/>
      <c r="F82" s="49"/>
      <c r="G82" s="52"/>
      <c r="H82" s="89"/>
      <c r="I82" s="51"/>
      <c r="J82" s="49"/>
      <c r="K82" s="49"/>
      <c r="L82" s="49"/>
      <c r="M82" s="49"/>
      <c r="N82" s="49"/>
      <c r="O82" s="49"/>
      <c r="P82" s="49"/>
      <c r="Q82" s="49"/>
      <c r="R82" s="49"/>
      <c r="S82" s="49"/>
    </row>
    <row r="83" spans="1:19">
      <c r="A83" s="49"/>
      <c r="B83" s="49"/>
      <c r="C83" s="49"/>
      <c r="D83" s="49"/>
      <c r="E83" s="49"/>
      <c r="F83" s="49"/>
      <c r="G83" s="52"/>
      <c r="H83" s="89"/>
      <c r="I83" s="51"/>
      <c r="J83" s="49"/>
      <c r="K83" s="49"/>
      <c r="L83" s="49"/>
      <c r="M83" s="49"/>
      <c r="N83" s="49"/>
      <c r="O83" s="49"/>
      <c r="P83" s="49"/>
      <c r="Q83" s="49"/>
      <c r="R83" s="49"/>
      <c r="S83" s="49"/>
    </row>
    <row r="84" spans="1:19">
      <c r="A84" s="49"/>
      <c r="B84" s="49"/>
      <c r="C84" s="49"/>
      <c r="D84" s="49"/>
      <c r="E84" s="49"/>
      <c r="F84" s="49"/>
      <c r="G84" s="52"/>
      <c r="H84" s="89"/>
      <c r="I84" s="51"/>
      <c r="J84" s="49"/>
      <c r="K84" s="49"/>
      <c r="L84" s="49"/>
      <c r="M84" s="49"/>
      <c r="N84" s="49"/>
      <c r="O84" s="49"/>
      <c r="P84" s="49"/>
      <c r="Q84" s="49"/>
      <c r="R84" s="49"/>
      <c r="S84" s="49"/>
    </row>
    <row r="85" spans="1:19">
      <c r="A85" s="49"/>
      <c r="B85" s="49"/>
      <c r="C85" s="49"/>
      <c r="D85" s="49"/>
      <c r="E85" s="49"/>
      <c r="F85" s="49"/>
      <c r="G85" s="52"/>
      <c r="H85" s="89"/>
      <c r="I85" s="51"/>
      <c r="J85" s="49"/>
      <c r="K85" s="49"/>
      <c r="L85" s="49"/>
      <c r="M85" s="49"/>
      <c r="N85" s="49"/>
      <c r="O85" s="49"/>
      <c r="P85" s="49"/>
      <c r="Q85" s="49"/>
      <c r="R85" s="49"/>
      <c r="S85" s="49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V18" sqref="V18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15" t="s">
        <v>29</v>
      </c>
      <c r="B1" s="15" t="s">
        <v>30</v>
      </c>
      <c r="C1" s="15" t="s">
        <v>31</v>
      </c>
      <c r="D1" s="15" t="s">
        <v>30</v>
      </c>
      <c r="E1" s="16" t="s">
        <v>32</v>
      </c>
      <c r="F1" s="16" t="s">
        <v>33</v>
      </c>
      <c r="G1" s="16" t="s">
        <v>34</v>
      </c>
      <c r="H1" s="16" t="s">
        <v>34</v>
      </c>
      <c r="I1" s="17" t="s">
        <v>35</v>
      </c>
      <c r="J1" s="17" t="s">
        <v>36</v>
      </c>
      <c r="K1" s="123"/>
      <c r="L1" s="123"/>
      <c r="M1" s="123"/>
      <c r="N1" s="123"/>
      <c r="O1" s="123"/>
      <c r="P1" s="123"/>
      <c r="Q1" s="123"/>
      <c r="R1" s="123"/>
    </row>
    <row r="2" spans="1:23" ht="16.5">
      <c r="A2" s="15">
        <v>0</v>
      </c>
      <c r="B2" s="15">
        <v>0</v>
      </c>
      <c r="C2" s="15">
        <v>0</v>
      </c>
      <c r="D2" s="15">
        <v>0</v>
      </c>
      <c r="E2" s="16">
        <f t="shared" ref="E2" si="0">B2/12</f>
        <v>0</v>
      </c>
      <c r="F2" s="16">
        <f t="shared" ref="F2" si="1">D2/12</f>
        <v>0</v>
      </c>
      <c r="G2" s="16">
        <f t="shared" ref="G2" si="2">A2+E2</f>
        <v>0</v>
      </c>
      <c r="H2" s="16">
        <f t="shared" ref="H2" si="3">C2+F2</f>
        <v>0</v>
      </c>
      <c r="I2" s="17">
        <f t="shared" ref="I2" si="4">G2*H2</f>
        <v>0</v>
      </c>
      <c r="J2" s="17">
        <f>I2</f>
        <v>0</v>
      </c>
      <c r="K2" s="18"/>
      <c r="L2" s="18"/>
      <c r="M2" s="18"/>
      <c r="N2" s="19"/>
      <c r="O2" s="18"/>
      <c r="P2" s="18"/>
      <c r="Q2" s="18"/>
      <c r="R2" s="18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15">
        <v>0</v>
      </c>
      <c r="B3" s="15">
        <v>0</v>
      </c>
      <c r="C3" s="15">
        <v>0</v>
      </c>
      <c r="D3" s="15">
        <v>0</v>
      </c>
      <c r="E3" s="16">
        <f t="shared" ref="E3:I23" si="5">B3/12</f>
        <v>0</v>
      </c>
      <c r="F3" s="16">
        <f t="shared" ref="F3:F30" si="6">D3/12</f>
        <v>0</v>
      </c>
      <c r="G3" s="16">
        <f t="shared" ref="G3:G30" si="7">A3+E3</f>
        <v>0</v>
      </c>
      <c r="H3" s="16">
        <f t="shared" ref="H3:H30" si="8">C3+F3</f>
        <v>0</v>
      </c>
      <c r="I3" s="17">
        <f t="shared" ref="I3:I22" si="9">G3*H3</f>
        <v>0</v>
      </c>
      <c r="J3" s="17">
        <f>J2+I3</f>
        <v>0</v>
      </c>
      <c r="K3" s="18"/>
      <c r="L3" s="18"/>
      <c r="M3" s="18"/>
      <c r="N3" s="19"/>
      <c r="O3" s="18"/>
      <c r="P3" s="18"/>
      <c r="Q3" s="18"/>
      <c r="R3" s="18"/>
      <c r="S3" s="13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15">
        <v>0</v>
      </c>
      <c r="B4" s="15">
        <v>0</v>
      </c>
      <c r="C4" s="15">
        <v>0</v>
      </c>
      <c r="D4" s="15">
        <v>0</v>
      </c>
      <c r="E4" s="16">
        <f t="shared" si="5"/>
        <v>0</v>
      </c>
      <c r="F4" s="16">
        <f t="shared" si="6"/>
        <v>0</v>
      </c>
      <c r="G4" s="16">
        <f t="shared" si="7"/>
        <v>0</v>
      </c>
      <c r="H4" s="16">
        <f t="shared" si="8"/>
        <v>0</v>
      </c>
      <c r="I4" s="17">
        <f t="shared" si="9"/>
        <v>0</v>
      </c>
      <c r="J4" s="17">
        <f t="shared" ref="J4:J30" si="10">J3+I4</f>
        <v>0</v>
      </c>
      <c r="K4" s="18" t="s">
        <v>88</v>
      </c>
      <c r="L4" s="18"/>
      <c r="M4" s="18"/>
      <c r="N4" s="18" t="s">
        <v>89</v>
      </c>
      <c r="O4" s="18"/>
      <c r="P4" s="18"/>
      <c r="Q4" s="18"/>
      <c r="R4" s="18"/>
      <c r="S4" s="20" t="s">
        <v>44</v>
      </c>
      <c r="T4" s="13">
        <v>0.95</v>
      </c>
      <c r="V4" t="s">
        <v>45</v>
      </c>
      <c r="W4" t="s">
        <v>42</v>
      </c>
    </row>
    <row r="5" spans="1:23" ht="16.5">
      <c r="A5" s="15">
        <v>0</v>
      </c>
      <c r="B5" s="15">
        <v>0</v>
      </c>
      <c r="C5" s="15">
        <v>0</v>
      </c>
      <c r="D5" s="15">
        <v>0</v>
      </c>
      <c r="E5" s="16">
        <f t="shared" si="5"/>
        <v>0</v>
      </c>
      <c r="F5" s="16">
        <f t="shared" si="6"/>
        <v>0</v>
      </c>
      <c r="G5" s="16">
        <f t="shared" si="7"/>
        <v>0</v>
      </c>
      <c r="H5" s="16">
        <f t="shared" si="8"/>
        <v>0</v>
      </c>
      <c r="I5" s="17">
        <f t="shared" si="9"/>
        <v>0</v>
      </c>
      <c r="J5" s="17">
        <f t="shared" si="10"/>
        <v>0</v>
      </c>
      <c r="K5" s="18"/>
      <c r="L5" s="18"/>
      <c r="M5" s="18"/>
      <c r="N5" s="18">
        <f t="shared" ref="N5:N18" si="11">L5*M5</f>
        <v>0</v>
      </c>
      <c r="O5" s="18"/>
      <c r="P5" s="18"/>
      <c r="Q5" s="18"/>
      <c r="R5" s="19"/>
      <c r="S5" s="21" t="s">
        <v>46</v>
      </c>
      <c r="T5" s="13">
        <v>0.9</v>
      </c>
      <c r="U5" t="s">
        <v>47</v>
      </c>
      <c r="V5" t="s">
        <v>48</v>
      </c>
      <c r="W5" t="s">
        <v>49</v>
      </c>
    </row>
    <row r="6" spans="1:23" ht="16.5">
      <c r="A6" s="15">
        <v>0</v>
      </c>
      <c r="B6" s="15">
        <v>0</v>
      </c>
      <c r="C6" s="15">
        <v>0</v>
      </c>
      <c r="D6" s="15">
        <v>0</v>
      </c>
      <c r="E6" s="16">
        <f t="shared" si="5"/>
        <v>0</v>
      </c>
      <c r="F6" s="16">
        <f t="shared" si="6"/>
        <v>0</v>
      </c>
      <c r="G6" s="16">
        <f t="shared" si="7"/>
        <v>0</v>
      </c>
      <c r="H6" s="16">
        <f t="shared" si="8"/>
        <v>0</v>
      </c>
      <c r="I6" s="17">
        <f t="shared" si="9"/>
        <v>0</v>
      </c>
      <c r="J6" s="17">
        <f t="shared" si="10"/>
        <v>0</v>
      </c>
      <c r="K6" s="18"/>
      <c r="L6" s="18"/>
      <c r="M6" s="18"/>
      <c r="N6" s="18">
        <f t="shared" si="11"/>
        <v>0</v>
      </c>
      <c r="O6" s="18"/>
      <c r="P6" s="18"/>
      <c r="Q6" s="18"/>
      <c r="R6" s="19"/>
      <c r="S6" s="20" t="s">
        <v>50</v>
      </c>
      <c r="T6" s="13">
        <v>0.8</v>
      </c>
      <c r="V6" s="20" t="s">
        <v>46</v>
      </c>
      <c r="W6" s="13">
        <v>0.05</v>
      </c>
    </row>
    <row r="7" spans="1:23" ht="16.5">
      <c r="A7" s="15">
        <v>0</v>
      </c>
      <c r="B7" s="15">
        <v>0</v>
      </c>
      <c r="C7" s="15">
        <v>0</v>
      </c>
      <c r="D7" s="15">
        <v>0</v>
      </c>
      <c r="E7" s="16">
        <f t="shared" si="5"/>
        <v>0</v>
      </c>
      <c r="F7" s="16">
        <f t="shared" si="6"/>
        <v>0</v>
      </c>
      <c r="G7" s="16">
        <f t="shared" si="7"/>
        <v>0</v>
      </c>
      <c r="H7" s="16">
        <f t="shared" si="8"/>
        <v>0</v>
      </c>
      <c r="I7" s="17">
        <f t="shared" si="9"/>
        <v>0</v>
      </c>
      <c r="J7" s="17">
        <f t="shared" si="10"/>
        <v>0</v>
      </c>
      <c r="K7" s="18"/>
      <c r="L7" s="18"/>
      <c r="M7" s="18"/>
      <c r="N7" s="18">
        <f t="shared" si="11"/>
        <v>0</v>
      </c>
      <c r="O7" s="18"/>
      <c r="P7" s="18"/>
      <c r="Q7" s="18"/>
      <c r="R7" s="19"/>
      <c r="S7" s="20" t="s">
        <v>51</v>
      </c>
      <c r="T7" s="13">
        <v>0.7</v>
      </c>
      <c r="V7" s="22" t="s">
        <v>52</v>
      </c>
      <c r="W7" s="13">
        <v>0.1</v>
      </c>
    </row>
    <row r="8" spans="1:23" ht="16.5">
      <c r="A8" s="15">
        <v>0</v>
      </c>
      <c r="B8" s="15">
        <v>0</v>
      </c>
      <c r="C8" s="15">
        <v>0</v>
      </c>
      <c r="D8" s="15">
        <v>0</v>
      </c>
      <c r="E8" s="16">
        <f t="shared" si="5"/>
        <v>0</v>
      </c>
      <c r="F8" s="16">
        <f t="shared" si="6"/>
        <v>0</v>
      </c>
      <c r="G8" s="16">
        <f t="shared" si="7"/>
        <v>0</v>
      </c>
      <c r="H8" s="16">
        <f t="shared" si="8"/>
        <v>0</v>
      </c>
      <c r="I8" s="17">
        <f t="shared" si="9"/>
        <v>0</v>
      </c>
      <c r="J8" s="17">
        <f t="shared" si="10"/>
        <v>0</v>
      </c>
      <c r="K8" s="18"/>
      <c r="L8" s="18"/>
      <c r="M8" s="18"/>
      <c r="N8" s="18">
        <f t="shared" si="11"/>
        <v>0</v>
      </c>
      <c r="O8" s="18"/>
      <c r="P8" s="18"/>
      <c r="Q8" s="18"/>
      <c r="R8" s="19"/>
      <c r="S8" s="20" t="s">
        <v>53</v>
      </c>
      <c r="T8" s="13">
        <v>0.6</v>
      </c>
      <c r="V8" t="s">
        <v>54</v>
      </c>
      <c r="W8" s="13">
        <v>0.15</v>
      </c>
    </row>
    <row r="9" spans="1:23" ht="16.5">
      <c r="A9" s="15">
        <v>0</v>
      </c>
      <c r="B9" s="15">
        <v>0</v>
      </c>
      <c r="C9" s="15">
        <v>0</v>
      </c>
      <c r="D9" s="15">
        <v>0</v>
      </c>
      <c r="E9" s="16">
        <f t="shared" si="5"/>
        <v>0</v>
      </c>
      <c r="F9" s="16">
        <f t="shared" si="6"/>
        <v>0</v>
      </c>
      <c r="G9" s="16">
        <f t="shared" si="7"/>
        <v>0</v>
      </c>
      <c r="H9" s="16">
        <f t="shared" si="8"/>
        <v>0</v>
      </c>
      <c r="I9" s="17">
        <f t="shared" si="9"/>
        <v>0</v>
      </c>
      <c r="J9" s="17">
        <f t="shared" si="10"/>
        <v>0</v>
      </c>
      <c r="K9" s="18"/>
      <c r="L9" s="18"/>
      <c r="M9" s="18"/>
      <c r="N9" s="18">
        <f t="shared" si="11"/>
        <v>0</v>
      </c>
      <c r="O9" s="18"/>
      <c r="P9" s="18"/>
      <c r="Q9" s="18"/>
      <c r="R9" s="19"/>
      <c r="S9" t="s">
        <v>55</v>
      </c>
      <c r="T9" s="13">
        <v>0.5</v>
      </c>
      <c r="V9" t="s">
        <v>56</v>
      </c>
      <c r="W9" s="13">
        <v>0.2</v>
      </c>
    </row>
    <row r="10" spans="1:23" ht="16.5">
      <c r="A10" s="15">
        <v>0</v>
      </c>
      <c r="B10" s="15">
        <v>0</v>
      </c>
      <c r="C10" s="15">
        <v>0</v>
      </c>
      <c r="D10" s="15">
        <v>0</v>
      </c>
      <c r="E10" s="16">
        <f t="shared" si="5"/>
        <v>0</v>
      </c>
      <c r="F10" s="16">
        <f t="shared" si="6"/>
        <v>0</v>
      </c>
      <c r="G10" s="16">
        <f t="shared" si="7"/>
        <v>0</v>
      </c>
      <c r="H10" s="16">
        <f t="shared" si="8"/>
        <v>0</v>
      </c>
      <c r="I10" s="17">
        <f t="shared" si="9"/>
        <v>0</v>
      </c>
      <c r="J10" s="17">
        <f t="shared" si="10"/>
        <v>0</v>
      </c>
      <c r="K10" s="18"/>
      <c r="L10" s="18"/>
      <c r="M10" s="18"/>
      <c r="N10" s="18">
        <f t="shared" si="11"/>
        <v>0</v>
      </c>
      <c r="O10" s="18"/>
      <c r="P10" s="18"/>
      <c r="Q10" s="18"/>
      <c r="R10" s="19"/>
      <c r="S10" t="s">
        <v>57</v>
      </c>
      <c r="T10" s="13">
        <v>0.4</v>
      </c>
    </row>
    <row r="11" spans="1:23" ht="16.5">
      <c r="A11" s="15">
        <v>0</v>
      </c>
      <c r="B11" s="15">
        <v>0</v>
      </c>
      <c r="C11" s="15">
        <v>0</v>
      </c>
      <c r="D11" s="15">
        <v>0</v>
      </c>
      <c r="E11" s="16">
        <f t="shared" si="5"/>
        <v>0</v>
      </c>
      <c r="F11" s="16">
        <f t="shared" si="6"/>
        <v>0</v>
      </c>
      <c r="G11" s="16">
        <f t="shared" si="7"/>
        <v>0</v>
      </c>
      <c r="H11" s="16">
        <f t="shared" si="8"/>
        <v>0</v>
      </c>
      <c r="I11" s="17">
        <f t="shared" si="9"/>
        <v>0</v>
      </c>
      <c r="J11" s="17">
        <f t="shared" si="10"/>
        <v>0</v>
      </c>
      <c r="K11" s="18"/>
      <c r="L11" s="18"/>
      <c r="M11" s="18"/>
      <c r="N11" s="18">
        <f t="shared" si="11"/>
        <v>0</v>
      </c>
      <c r="O11" s="18"/>
      <c r="P11" s="18"/>
      <c r="Q11" s="18"/>
      <c r="R11" s="19"/>
      <c r="T11" s="13"/>
    </row>
    <row r="12" spans="1:23" ht="16.5">
      <c r="A12" s="15">
        <v>0</v>
      </c>
      <c r="B12" s="15">
        <v>0</v>
      </c>
      <c r="C12" s="15">
        <v>0</v>
      </c>
      <c r="D12" s="15">
        <v>0</v>
      </c>
      <c r="E12" s="16">
        <f t="shared" si="5"/>
        <v>0</v>
      </c>
      <c r="F12" s="16">
        <f t="shared" si="6"/>
        <v>0</v>
      </c>
      <c r="G12" s="16">
        <f t="shared" si="7"/>
        <v>0</v>
      </c>
      <c r="H12" s="16">
        <f t="shared" si="8"/>
        <v>0</v>
      </c>
      <c r="I12" s="23">
        <f t="shared" si="9"/>
        <v>0</v>
      </c>
      <c r="J12" s="17">
        <f>J11+I12</f>
        <v>0</v>
      </c>
      <c r="K12" s="18"/>
      <c r="L12" s="18"/>
      <c r="M12" s="18"/>
      <c r="N12" s="18">
        <f t="shared" si="11"/>
        <v>0</v>
      </c>
      <c r="O12" s="18"/>
      <c r="P12" s="18"/>
      <c r="Q12" s="18"/>
      <c r="R12" s="19"/>
      <c r="S12" t="s">
        <v>58</v>
      </c>
      <c r="T12" s="13">
        <v>0.3</v>
      </c>
    </row>
    <row r="13" spans="1:23" ht="16.5">
      <c r="A13" s="15">
        <v>0</v>
      </c>
      <c r="B13" s="15">
        <v>0</v>
      </c>
      <c r="C13" s="15">
        <v>0</v>
      </c>
      <c r="D13" s="15">
        <v>0</v>
      </c>
      <c r="E13" s="16">
        <f t="shared" si="5"/>
        <v>0</v>
      </c>
      <c r="F13" s="16">
        <f t="shared" si="6"/>
        <v>0</v>
      </c>
      <c r="G13" s="16">
        <f t="shared" si="7"/>
        <v>0</v>
      </c>
      <c r="H13" s="16">
        <f t="shared" si="8"/>
        <v>0</v>
      </c>
      <c r="I13" s="17">
        <f t="shared" si="9"/>
        <v>0</v>
      </c>
      <c r="J13" s="17">
        <f t="shared" si="10"/>
        <v>0</v>
      </c>
      <c r="K13" s="18"/>
      <c r="L13" s="18"/>
      <c r="M13" s="18"/>
      <c r="N13" s="18">
        <f t="shared" si="11"/>
        <v>0</v>
      </c>
      <c r="O13" s="18"/>
      <c r="P13" s="18"/>
      <c r="Q13" s="18"/>
      <c r="R13" s="19"/>
    </row>
    <row r="14" spans="1:23" ht="16.5">
      <c r="A14" s="15">
        <v>0</v>
      </c>
      <c r="B14" s="15">
        <v>0</v>
      </c>
      <c r="C14" s="15">
        <v>0</v>
      </c>
      <c r="D14" s="15">
        <v>0</v>
      </c>
      <c r="E14" s="16">
        <f t="shared" si="5"/>
        <v>0</v>
      </c>
      <c r="F14" s="16">
        <f t="shared" si="6"/>
        <v>0</v>
      </c>
      <c r="G14" s="16">
        <f t="shared" si="7"/>
        <v>0</v>
      </c>
      <c r="H14" s="16">
        <f t="shared" si="8"/>
        <v>0</v>
      </c>
      <c r="I14" s="17">
        <f t="shared" si="9"/>
        <v>0</v>
      </c>
      <c r="J14" s="17">
        <f t="shared" si="10"/>
        <v>0</v>
      </c>
      <c r="K14" s="18"/>
      <c r="L14" s="18"/>
      <c r="M14" s="18"/>
      <c r="N14" s="24"/>
      <c r="O14" s="18"/>
      <c r="P14" s="18"/>
      <c r="Q14" s="18"/>
      <c r="R14" s="19"/>
    </row>
    <row r="15" spans="1:23" ht="16.5">
      <c r="A15" s="15">
        <v>0</v>
      </c>
      <c r="B15" s="15">
        <v>0</v>
      </c>
      <c r="C15" s="15">
        <v>0</v>
      </c>
      <c r="D15" s="15">
        <v>0</v>
      </c>
      <c r="E15" s="25">
        <f t="shared" si="5"/>
        <v>0</v>
      </c>
      <c r="F15" s="25">
        <f t="shared" si="6"/>
        <v>0</v>
      </c>
      <c r="G15" s="25">
        <f t="shared" si="7"/>
        <v>0</v>
      </c>
      <c r="H15" s="25">
        <f t="shared" si="8"/>
        <v>0</v>
      </c>
      <c r="I15" s="23">
        <f t="shared" si="9"/>
        <v>0</v>
      </c>
      <c r="J15" s="17">
        <f t="shared" si="10"/>
        <v>0</v>
      </c>
      <c r="K15" s="18"/>
      <c r="L15" s="18"/>
      <c r="M15" s="18"/>
      <c r="N15" s="18">
        <f>L15*M15</f>
        <v>0</v>
      </c>
      <c r="O15" s="18"/>
      <c r="P15" s="18"/>
      <c r="Q15" s="18"/>
      <c r="R15" s="19"/>
    </row>
    <row r="16" spans="1:23" ht="16.5">
      <c r="A16" s="15">
        <v>0</v>
      </c>
      <c r="B16" s="15">
        <v>0</v>
      </c>
      <c r="C16" s="15">
        <v>0</v>
      </c>
      <c r="D16" s="15">
        <v>0</v>
      </c>
      <c r="E16" s="16">
        <f>B16/12</f>
        <v>0</v>
      </c>
      <c r="F16" s="16">
        <f>D16/12</f>
        <v>0</v>
      </c>
      <c r="G16" s="16">
        <f>A16+E16</f>
        <v>0</v>
      </c>
      <c r="H16" s="16">
        <f>C16+F16</f>
        <v>0</v>
      </c>
      <c r="I16" s="17">
        <f t="shared" si="9"/>
        <v>0</v>
      </c>
      <c r="J16" s="17">
        <f t="shared" si="10"/>
        <v>0</v>
      </c>
      <c r="K16" s="18"/>
      <c r="L16" s="18"/>
      <c r="M16" s="18"/>
      <c r="N16" s="18">
        <f t="shared" si="11"/>
        <v>0</v>
      </c>
      <c r="O16" s="18"/>
      <c r="P16" s="18"/>
      <c r="Q16" s="18"/>
      <c r="R16" s="19"/>
    </row>
    <row r="17" spans="1:21" ht="16.5">
      <c r="A17" s="15">
        <v>0</v>
      </c>
      <c r="B17" s="15">
        <v>0</v>
      </c>
      <c r="C17" s="15">
        <v>0</v>
      </c>
      <c r="D17" s="15">
        <v>0</v>
      </c>
      <c r="E17" s="16">
        <f>B17/12</f>
        <v>0</v>
      </c>
      <c r="F17" s="16">
        <f>D17/12</f>
        <v>0</v>
      </c>
      <c r="G17" s="16">
        <f>A17+E17</f>
        <v>0</v>
      </c>
      <c r="H17" s="16">
        <f>C17+F17</f>
        <v>0</v>
      </c>
      <c r="I17" s="17">
        <f t="shared" si="9"/>
        <v>0</v>
      </c>
      <c r="J17" s="17">
        <f t="shared" si="10"/>
        <v>0</v>
      </c>
      <c r="K17" s="18"/>
      <c r="L17" s="18"/>
      <c r="M17" s="18"/>
      <c r="N17" s="18">
        <f t="shared" si="11"/>
        <v>0</v>
      </c>
      <c r="O17" s="18"/>
      <c r="P17" s="18"/>
      <c r="Q17" s="18"/>
      <c r="R17" s="19"/>
    </row>
    <row r="18" spans="1:21" ht="16.5">
      <c r="A18" s="15">
        <v>0</v>
      </c>
      <c r="B18" s="15">
        <v>0</v>
      </c>
      <c r="C18" s="15">
        <v>0</v>
      </c>
      <c r="D18" s="15">
        <v>0</v>
      </c>
      <c r="E18" s="25">
        <f>B18/12</f>
        <v>0</v>
      </c>
      <c r="F18" s="25">
        <f>D18/12</f>
        <v>0</v>
      </c>
      <c r="G18" s="25">
        <f>A18+E18</f>
        <v>0</v>
      </c>
      <c r="H18" s="25">
        <f>C18+F18</f>
        <v>0</v>
      </c>
      <c r="I18" s="23">
        <f>G18*H18</f>
        <v>0</v>
      </c>
      <c r="J18" s="17">
        <f t="shared" si="10"/>
        <v>0</v>
      </c>
      <c r="K18" s="18"/>
      <c r="L18" s="18"/>
      <c r="M18" s="18"/>
      <c r="N18" s="18">
        <f t="shared" si="11"/>
        <v>0</v>
      </c>
      <c r="O18" s="18"/>
      <c r="P18" s="18"/>
      <c r="Q18" s="18"/>
      <c r="R18" s="19"/>
    </row>
    <row r="19" spans="1:21" ht="16.5">
      <c r="A19" s="15">
        <v>0</v>
      </c>
      <c r="B19" s="15">
        <v>0</v>
      </c>
      <c r="C19" s="15">
        <v>0</v>
      </c>
      <c r="D19" s="15">
        <v>0</v>
      </c>
      <c r="E19" s="25">
        <f t="shared" si="5"/>
        <v>0</v>
      </c>
      <c r="F19" s="25">
        <f t="shared" si="6"/>
        <v>0</v>
      </c>
      <c r="G19" s="25">
        <f t="shared" si="7"/>
        <v>0</v>
      </c>
      <c r="H19" s="25">
        <f t="shared" si="8"/>
        <v>0</v>
      </c>
      <c r="I19" s="23">
        <f t="shared" si="9"/>
        <v>0</v>
      </c>
      <c r="J19" s="17">
        <f t="shared" si="10"/>
        <v>0</v>
      </c>
      <c r="K19" s="18"/>
      <c r="L19" s="18"/>
      <c r="M19" s="18"/>
      <c r="N19" s="24">
        <f>SUM(N15:N18)</f>
        <v>0</v>
      </c>
      <c r="O19" s="18"/>
      <c r="P19" s="18"/>
      <c r="Q19" s="18"/>
      <c r="R19" s="19"/>
    </row>
    <row r="20" spans="1:21" ht="16.5">
      <c r="A20" s="15">
        <v>0</v>
      </c>
      <c r="B20" s="15">
        <v>0</v>
      </c>
      <c r="C20" s="15">
        <v>0</v>
      </c>
      <c r="D20" s="15">
        <v>0</v>
      </c>
      <c r="E20" s="25">
        <f>B20/12</f>
        <v>0</v>
      </c>
      <c r="F20" s="25">
        <f>D20/12</f>
        <v>0</v>
      </c>
      <c r="G20" s="25">
        <f>A20+E20</f>
        <v>0</v>
      </c>
      <c r="H20" s="25">
        <f>C20+F20</f>
        <v>0</v>
      </c>
      <c r="I20" s="23">
        <f>G20*H20</f>
        <v>0</v>
      </c>
      <c r="J20" s="17">
        <f>J19+I20</f>
        <v>0</v>
      </c>
      <c r="K20" s="18"/>
      <c r="L20" s="18"/>
      <c r="M20" s="18"/>
      <c r="N20" s="18"/>
      <c r="O20" s="18"/>
      <c r="P20" s="26"/>
      <c r="Q20" s="26"/>
      <c r="R20" s="19"/>
    </row>
    <row r="21" spans="1:21" ht="16.5">
      <c r="A21" s="15">
        <v>0</v>
      </c>
      <c r="B21" s="15">
        <v>0</v>
      </c>
      <c r="C21" s="15">
        <v>0</v>
      </c>
      <c r="D21" s="15">
        <v>0</v>
      </c>
      <c r="E21" s="25">
        <f t="shared" si="5"/>
        <v>0</v>
      </c>
      <c r="F21" s="25">
        <f t="shared" si="6"/>
        <v>0</v>
      </c>
      <c r="G21" s="25">
        <f t="shared" si="7"/>
        <v>0</v>
      </c>
      <c r="H21" s="25">
        <f t="shared" si="8"/>
        <v>0</v>
      </c>
      <c r="I21" s="23">
        <f t="shared" si="9"/>
        <v>0</v>
      </c>
      <c r="J21" s="17">
        <f t="shared" si="10"/>
        <v>0</v>
      </c>
      <c r="K21" s="18"/>
      <c r="L21" s="18"/>
      <c r="M21" s="18"/>
      <c r="N21" s="27"/>
      <c r="O21" s="18"/>
      <c r="P21" s="18"/>
      <c r="Q21" s="18"/>
      <c r="R21" s="19"/>
      <c r="S21" s="8"/>
      <c r="U21" s="2"/>
    </row>
    <row r="22" spans="1:21" ht="16.5">
      <c r="A22" s="15">
        <v>0</v>
      </c>
      <c r="B22" s="15">
        <v>0</v>
      </c>
      <c r="C22" s="15">
        <v>0</v>
      </c>
      <c r="D22" s="15">
        <v>0</v>
      </c>
      <c r="E22" s="25">
        <f t="shared" si="5"/>
        <v>0</v>
      </c>
      <c r="F22" s="25">
        <f t="shared" si="6"/>
        <v>0</v>
      </c>
      <c r="G22" s="25">
        <f t="shared" si="7"/>
        <v>0</v>
      </c>
      <c r="H22" s="25">
        <f t="shared" si="8"/>
        <v>0</v>
      </c>
      <c r="I22" s="23">
        <f t="shared" si="9"/>
        <v>0</v>
      </c>
      <c r="J22" s="17">
        <f t="shared" si="10"/>
        <v>0</v>
      </c>
      <c r="K22" s="18"/>
      <c r="L22" s="18"/>
      <c r="M22" s="18"/>
      <c r="N22" s="19"/>
      <c r="O22" s="18"/>
      <c r="P22" s="18"/>
      <c r="Q22" s="18"/>
      <c r="R22" s="19"/>
    </row>
    <row r="23" spans="1:21" ht="16.5">
      <c r="A23" s="15">
        <v>0</v>
      </c>
      <c r="B23" s="15">
        <v>0</v>
      </c>
      <c r="C23" s="15">
        <v>0</v>
      </c>
      <c r="D23" s="15">
        <v>0</v>
      </c>
      <c r="E23" s="25">
        <f t="shared" si="5"/>
        <v>0</v>
      </c>
      <c r="F23" s="25">
        <f t="shared" si="5"/>
        <v>0</v>
      </c>
      <c r="G23" s="25">
        <f t="shared" si="5"/>
        <v>0</v>
      </c>
      <c r="H23" s="25">
        <f t="shared" si="5"/>
        <v>0</v>
      </c>
      <c r="I23" s="25">
        <f t="shared" si="5"/>
        <v>0</v>
      </c>
      <c r="J23" s="17">
        <f t="shared" si="10"/>
        <v>0</v>
      </c>
      <c r="K23" s="18" t="s">
        <v>90</v>
      </c>
      <c r="L23" s="18" t="s">
        <v>91</v>
      </c>
      <c r="M23" s="18"/>
      <c r="N23" s="19"/>
      <c r="O23" s="18"/>
      <c r="P23" s="18" t="s">
        <v>93</v>
      </c>
      <c r="Q23" s="18"/>
      <c r="R23" s="19"/>
    </row>
    <row r="24" spans="1:21" ht="16.5">
      <c r="A24" s="15">
        <v>0</v>
      </c>
      <c r="B24" s="15">
        <v>0</v>
      </c>
      <c r="C24" s="15">
        <v>0</v>
      </c>
      <c r="D24" s="15">
        <v>0</v>
      </c>
      <c r="E24" s="25">
        <f t="shared" ref="E24:I30" si="12">B24/12</f>
        <v>0</v>
      </c>
      <c r="F24" s="25">
        <f t="shared" si="12"/>
        <v>0</v>
      </c>
      <c r="G24" s="25">
        <f t="shared" si="12"/>
        <v>0</v>
      </c>
      <c r="H24" s="25">
        <f t="shared" si="12"/>
        <v>0</v>
      </c>
      <c r="I24" s="25">
        <f t="shared" si="12"/>
        <v>0</v>
      </c>
      <c r="J24" s="17">
        <f t="shared" si="10"/>
        <v>0</v>
      </c>
      <c r="K24" s="18"/>
      <c r="L24" s="18"/>
      <c r="M24" s="18"/>
      <c r="N24" s="27" t="s">
        <v>89</v>
      </c>
      <c r="O24" s="24"/>
      <c r="P24" s="18"/>
      <c r="Q24" s="18"/>
      <c r="R24" s="27" t="s">
        <v>89</v>
      </c>
    </row>
    <row r="25" spans="1:21" ht="16.5">
      <c r="A25" s="15">
        <v>0</v>
      </c>
      <c r="B25" s="15">
        <v>0</v>
      </c>
      <c r="C25" s="15">
        <v>0</v>
      </c>
      <c r="D25" s="15">
        <v>0</v>
      </c>
      <c r="E25" s="25">
        <f t="shared" si="12"/>
        <v>0</v>
      </c>
      <c r="F25" s="25">
        <f t="shared" si="12"/>
        <v>0</v>
      </c>
      <c r="G25" s="25">
        <f t="shared" si="12"/>
        <v>0</v>
      </c>
      <c r="H25" s="25">
        <f t="shared" si="12"/>
        <v>0</v>
      </c>
      <c r="I25" s="25">
        <f t="shared" si="12"/>
        <v>0</v>
      </c>
      <c r="J25" s="17">
        <f t="shared" si="10"/>
        <v>0</v>
      </c>
      <c r="K25" s="18"/>
      <c r="L25" s="18"/>
      <c r="M25" s="28"/>
      <c r="N25" s="18"/>
      <c r="O25" s="18"/>
      <c r="P25" s="18"/>
      <c r="Q25" s="18"/>
      <c r="R25" s="18"/>
    </row>
    <row r="26" spans="1:21" ht="16.5">
      <c r="A26" s="15">
        <v>0</v>
      </c>
      <c r="B26" s="15">
        <v>0</v>
      </c>
      <c r="C26" s="15">
        <v>0</v>
      </c>
      <c r="D26" s="15">
        <v>0</v>
      </c>
      <c r="E26" s="25">
        <f t="shared" si="12"/>
        <v>0</v>
      </c>
      <c r="F26" s="25">
        <f t="shared" si="12"/>
        <v>0</v>
      </c>
      <c r="G26" s="25">
        <f t="shared" si="12"/>
        <v>0</v>
      </c>
      <c r="H26" s="25">
        <f t="shared" si="12"/>
        <v>0</v>
      </c>
      <c r="I26" s="25">
        <f t="shared" si="12"/>
        <v>0</v>
      </c>
      <c r="J26" s="17">
        <f t="shared" si="10"/>
        <v>0</v>
      </c>
      <c r="K26" s="18"/>
      <c r="L26" s="18"/>
      <c r="M26" s="28"/>
      <c r="N26" s="18"/>
      <c r="O26" s="18"/>
      <c r="P26" s="18" t="s">
        <v>75</v>
      </c>
      <c r="Q26" s="32">
        <v>0.1</v>
      </c>
      <c r="R26" s="18"/>
    </row>
    <row r="27" spans="1:21" ht="16.5">
      <c r="A27" s="15">
        <v>0</v>
      </c>
      <c r="B27" s="15">
        <v>0</v>
      </c>
      <c r="C27" s="15">
        <v>0</v>
      </c>
      <c r="D27" s="15">
        <v>0</v>
      </c>
      <c r="E27" s="25">
        <f t="shared" si="12"/>
        <v>0</v>
      </c>
      <c r="F27" s="25">
        <f t="shared" si="12"/>
        <v>0</v>
      </c>
      <c r="G27" s="25">
        <f t="shared" si="12"/>
        <v>0</v>
      </c>
      <c r="H27" s="25">
        <f t="shared" si="12"/>
        <v>0</v>
      </c>
      <c r="I27" s="25">
        <f t="shared" si="12"/>
        <v>0</v>
      </c>
      <c r="J27" s="17">
        <f t="shared" si="10"/>
        <v>0</v>
      </c>
      <c r="K27" s="18"/>
      <c r="L27" s="18"/>
      <c r="M27" s="18"/>
      <c r="N27" s="18"/>
      <c r="O27" s="18"/>
      <c r="P27" s="18"/>
      <c r="Q27" s="18"/>
      <c r="R27" s="18"/>
    </row>
    <row r="28" spans="1:21" ht="16.5">
      <c r="A28" s="15">
        <v>0</v>
      </c>
      <c r="B28" s="15">
        <v>0</v>
      </c>
      <c r="C28" s="15">
        <v>0</v>
      </c>
      <c r="D28" s="15">
        <v>0</v>
      </c>
      <c r="E28" s="25">
        <f t="shared" si="12"/>
        <v>0</v>
      </c>
      <c r="F28" s="25">
        <f t="shared" si="12"/>
        <v>0</v>
      </c>
      <c r="G28" s="25">
        <f t="shared" si="12"/>
        <v>0</v>
      </c>
      <c r="H28" s="25">
        <f t="shared" si="12"/>
        <v>0</v>
      </c>
      <c r="I28" s="25">
        <f t="shared" si="12"/>
        <v>0</v>
      </c>
      <c r="J28" s="17">
        <f t="shared" si="10"/>
        <v>0</v>
      </c>
      <c r="K28" s="18"/>
      <c r="L28" s="18"/>
      <c r="M28" s="18"/>
      <c r="N28" s="18" t="s">
        <v>92</v>
      </c>
      <c r="O28" s="27" t="s">
        <v>89</v>
      </c>
      <c r="P28" s="18"/>
      <c r="Q28" s="18"/>
      <c r="R28" s="18"/>
    </row>
    <row r="29" spans="1:21" ht="16.5">
      <c r="A29" s="15">
        <v>0</v>
      </c>
      <c r="B29" s="15">
        <v>0</v>
      </c>
      <c r="C29" s="15">
        <v>0</v>
      </c>
      <c r="D29" s="15">
        <v>0</v>
      </c>
      <c r="E29" s="25">
        <f t="shared" si="12"/>
        <v>0</v>
      </c>
      <c r="F29" s="25">
        <f t="shared" si="6"/>
        <v>0</v>
      </c>
      <c r="G29" s="25">
        <f t="shared" si="7"/>
        <v>0</v>
      </c>
      <c r="H29" s="25">
        <f t="shared" si="8"/>
        <v>0</v>
      </c>
      <c r="I29" s="23">
        <f t="shared" ref="I29:I30" si="13">G29*H29</f>
        <v>0</v>
      </c>
      <c r="J29" s="17">
        <f t="shared" si="10"/>
        <v>0</v>
      </c>
      <c r="K29" s="18"/>
      <c r="L29" s="18"/>
      <c r="M29" s="18"/>
      <c r="N29" s="18"/>
      <c r="O29" s="18">
        <f>MROUND(N29*10.764,1)</f>
        <v>0</v>
      </c>
      <c r="P29" s="29"/>
      <c r="Q29" s="29"/>
      <c r="R29" s="18"/>
    </row>
    <row r="30" spans="1:21" ht="16.5">
      <c r="A30" s="15">
        <v>0</v>
      </c>
      <c r="B30" s="15">
        <v>0</v>
      </c>
      <c r="C30" s="15">
        <v>0</v>
      </c>
      <c r="D30" s="15">
        <v>0</v>
      </c>
      <c r="E30" s="25">
        <f t="shared" si="12"/>
        <v>0</v>
      </c>
      <c r="F30" s="25">
        <f t="shared" si="6"/>
        <v>0</v>
      </c>
      <c r="G30" s="25">
        <f t="shared" si="7"/>
        <v>0</v>
      </c>
      <c r="H30" s="25">
        <f t="shared" si="8"/>
        <v>0</v>
      </c>
      <c r="I30" s="23">
        <f t="shared" si="13"/>
        <v>0</v>
      </c>
      <c r="J30" s="17">
        <f t="shared" si="10"/>
        <v>0</v>
      </c>
      <c r="K30" s="18"/>
      <c r="L30" s="18"/>
      <c r="M30" s="18"/>
      <c r="N30" s="18"/>
      <c r="O30" s="18"/>
      <c r="P30" s="30"/>
      <c r="Q30" s="30"/>
      <c r="R30" s="18"/>
    </row>
    <row r="31" spans="1:21">
      <c r="L31" s="49"/>
      <c r="M31" s="49"/>
      <c r="N31" s="49"/>
    </row>
    <row r="32" spans="1:21">
      <c r="L32" s="49"/>
      <c r="M32" s="49"/>
      <c r="N32" s="49"/>
    </row>
    <row r="33" spans="12:17">
      <c r="L33" s="49"/>
      <c r="M33" s="49"/>
      <c r="N33" s="49"/>
      <c r="P33" s="31"/>
      <c r="Q33" s="31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topLeftCell="A7" workbookViewId="0">
      <selection activeCell="C20" sqref="C20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1" customWidth="1"/>
    <col min="4" max="4" width="15.5703125" style="11" bestFit="1" customWidth="1"/>
    <col min="5" max="6" width="14.28515625" bestFit="1" customWidth="1"/>
    <col min="8" max="8" width="14.28515625" bestFit="1" customWidth="1"/>
  </cols>
  <sheetData>
    <row r="1" spans="1:9" ht="16.5">
      <c r="A1" s="94"/>
      <c r="B1" s="95"/>
      <c r="C1" s="96"/>
      <c r="D1" s="97"/>
      <c r="E1" s="16"/>
      <c r="F1" s="98"/>
      <c r="G1" s="51"/>
    </row>
    <row r="2" spans="1:9" ht="16.5">
      <c r="A2" s="99"/>
      <c r="B2" s="16"/>
      <c r="C2" s="25"/>
      <c r="D2" s="100"/>
      <c r="E2" s="16"/>
      <c r="F2" s="98"/>
      <c r="G2" s="51"/>
    </row>
    <row r="3" spans="1:9" ht="16.5">
      <c r="A3" s="99" t="s">
        <v>13</v>
      </c>
      <c r="B3" s="101"/>
      <c r="C3" s="102">
        <v>4200</v>
      </c>
      <c r="D3" s="103" t="s">
        <v>105</v>
      </c>
      <c r="E3" s="16"/>
      <c r="F3" s="98"/>
      <c r="G3" s="51"/>
      <c r="H3" s="51"/>
      <c r="I3" s="51"/>
    </row>
    <row r="4" spans="1:9" ht="33">
      <c r="A4" s="104" t="s">
        <v>14</v>
      </c>
      <c r="B4" s="101"/>
      <c r="C4" s="102">
        <v>2000</v>
      </c>
      <c r="D4" s="105"/>
      <c r="E4" s="16"/>
      <c r="F4" s="98"/>
      <c r="G4" s="51"/>
      <c r="H4" s="51"/>
      <c r="I4" s="51"/>
    </row>
    <row r="5" spans="1:9" ht="16.5">
      <c r="A5" s="99" t="s">
        <v>15</v>
      </c>
      <c r="B5" s="101"/>
      <c r="C5" s="102">
        <f>C3-C4</f>
        <v>2200</v>
      </c>
      <c r="D5" s="105"/>
      <c r="E5" s="16"/>
      <c r="F5" s="98"/>
      <c r="G5" s="51"/>
      <c r="H5" s="98"/>
      <c r="I5" s="51"/>
    </row>
    <row r="6" spans="1:9" ht="16.5">
      <c r="A6" s="99" t="s">
        <v>16</v>
      </c>
      <c r="B6" s="101"/>
      <c r="C6" s="102">
        <f>C4</f>
        <v>2000</v>
      </c>
      <c r="D6" s="105"/>
      <c r="E6" s="16"/>
      <c r="F6" s="98"/>
      <c r="G6" s="51"/>
    </row>
    <row r="7" spans="1:9" ht="16.5">
      <c r="A7" s="99" t="s">
        <v>17</v>
      </c>
      <c r="B7" s="106"/>
      <c r="C7" s="107">
        <v>0</v>
      </c>
      <c r="D7" s="107"/>
      <c r="E7" s="16"/>
      <c r="F7" s="98"/>
      <c r="G7" s="51"/>
    </row>
    <row r="8" spans="1:9" ht="16.5">
      <c r="A8" s="99" t="s">
        <v>18</v>
      </c>
      <c r="B8" s="106"/>
      <c r="C8" s="107">
        <f>C9-C7</f>
        <v>60</v>
      </c>
      <c r="D8" s="107"/>
      <c r="E8" s="16"/>
      <c r="F8" s="98"/>
      <c r="G8" s="51"/>
    </row>
    <row r="9" spans="1:9" ht="16.5">
      <c r="A9" s="99" t="s">
        <v>19</v>
      </c>
      <c r="B9" s="106"/>
      <c r="C9" s="107">
        <v>60</v>
      </c>
      <c r="D9" s="107"/>
      <c r="E9" s="16"/>
      <c r="F9" s="98"/>
      <c r="G9" s="51"/>
    </row>
    <row r="10" spans="1:9" ht="33">
      <c r="A10" s="104" t="s">
        <v>20</v>
      </c>
      <c r="B10" s="106"/>
      <c r="C10" s="107">
        <f>90*C7/C9</f>
        <v>0</v>
      </c>
      <c r="D10" s="107"/>
      <c r="E10" s="16"/>
      <c r="F10" s="98"/>
      <c r="G10" s="51"/>
    </row>
    <row r="11" spans="1:9" ht="16.5">
      <c r="A11" s="99"/>
      <c r="B11" s="108"/>
      <c r="C11" s="109">
        <f>C10%</f>
        <v>0</v>
      </c>
      <c r="D11" s="109"/>
      <c r="E11" s="16"/>
      <c r="F11" s="98"/>
      <c r="G11" s="51"/>
    </row>
    <row r="12" spans="1:9" ht="16.5">
      <c r="A12" s="99" t="s">
        <v>21</v>
      </c>
      <c r="B12" s="101"/>
      <c r="C12" s="102">
        <f>C6*C11</f>
        <v>0</v>
      </c>
      <c r="D12" s="105"/>
      <c r="E12" s="16"/>
      <c r="F12" s="98"/>
      <c r="G12" s="51"/>
    </row>
    <row r="13" spans="1:9" ht="16.5">
      <c r="A13" s="99" t="s">
        <v>22</v>
      </c>
      <c r="B13" s="101"/>
      <c r="C13" s="102">
        <f>C6-C12</f>
        <v>2000</v>
      </c>
      <c r="D13" s="105"/>
      <c r="E13" s="16"/>
      <c r="F13" s="98"/>
      <c r="G13" s="51"/>
    </row>
    <row r="14" spans="1:9" ht="16.5">
      <c r="A14" s="99" t="s">
        <v>15</v>
      </c>
      <c r="B14" s="101"/>
      <c r="C14" s="102">
        <f>C5</f>
        <v>2200</v>
      </c>
      <c r="D14" s="105"/>
      <c r="E14" s="16"/>
      <c r="F14" s="98"/>
      <c r="G14" s="51"/>
    </row>
    <row r="15" spans="1:9" ht="16.5">
      <c r="A15" s="16"/>
      <c r="B15" s="101"/>
      <c r="C15" s="102"/>
      <c r="D15" s="105"/>
      <c r="E15" s="16"/>
      <c r="F15" s="98"/>
      <c r="G15" s="51"/>
    </row>
    <row r="16" spans="1:9" ht="16.5">
      <c r="A16" s="110" t="s">
        <v>23</v>
      </c>
      <c r="B16" s="111"/>
      <c r="C16" s="103">
        <f>C14+C13</f>
        <v>4200</v>
      </c>
      <c r="D16" s="103"/>
      <c r="E16" s="112"/>
      <c r="F16" s="98"/>
      <c r="G16" s="51"/>
    </row>
    <row r="17" spans="1:8" ht="16.5">
      <c r="A17" s="16"/>
      <c r="B17" s="106"/>
      <c r="C17" s="107"/>
      <c r="D17" s="107"/>
      <c r="E17" s="16"/>
      <c r="F17" s="98"/>
      <c r="G17" s="51"/>
    </row>
    <row r="18" spans="1:8" ht="16.5">
      <c r="A18" s="110" t="s">
        <v>94</v>
      </c>
      <c r="B18" s="113"/>
      <c r="C18" s="114">
        <v>780</v>
      </c>
      <c r="D18" s="114"/>
      <c r="E18" s="50"/>
      <c r="F18" s="98"/>
      <c r="G18" s="51"/>
    </row>
    <row r="19" spans="1:8" ht="16.5">
      <c r="A19" s="99"/>
      <c r="B19" s="115"/>
      <c r="C19" s="92">
        <f>C18*C16</f>
        <v>3276000</v>
      </c>
      <c r="D19" s="98" t="s">
        <v>68</v>
      </c>
      <c r="E19" s="92"/>
      <c r="F19" s="98" t="s">
        <v>68</v>
      </c>
      <c r="G19" s="51"/>
      <c r="H19" s="38"/>
    </row>
    <row r="20" spans="1:8" ht="16.5">
      <c r="A20" s="99"/>
      <c r="B20" s="16">
        <f>C20*90%</f>
        <v>2800980</v>
      </c>
      <c r="C20" s="92">
        <f>C19*95%</f>
        <v>3112200</v>
      </c>
      <c r="D20" s="98" t="s">
        <v>24</v>
      </c>
      <c r="E20" s="93"/>
      <c r="F20" s="98" t="s">
        <v>24</v>
      </c>
      <c r="G20" s="51"/>
    </row>
    <row r="21" spans="1:8" ht="16.5">
      <c r="A21" s="99"/>
      <c r="B21" s="16"/>
      <c r="C21" s="92">
        <f>C19*80%</f>
        <v>2620800</v>
      </c>
      <c r="D21" s="98" t="s">
        <v>25</v>
      </c>
      <c r="E21" s="93"/>
      <c r="F21" s="98" t="s">
        <v>25</v>
      </c>
      <c r="G21" s="51"/>
    </row>
    <row r="22" spans="1:8" ht="16.5">
      <c r="A22" s="99"/>
      <c r="B22" s="16"/>
      <c r="C22" s="25"/>
      <c r="D22" s="25"/>
      <c r="E22" s="16"/>
      <c r="F22" s="98"/>
      <c r="G22" s="51"/>
    </row>
    <row r="23" spans="1:8" ht="16.5">
      <c r="A23" s="116" t="s">
        <v>26</v>
      </c>
      <c r="B23" s="117"/>
      <c r="C23" s="118">
        <f>C4*C18</f>
        <v>1560000</v>
      </c>
      <c r="D23" s="118">
        <f>D4*D18</f>
        <v>0</v>
      </c>
      <c r="E23" s="16"/>
      <c r="F23" s="112">
        <f>C20*8</f>
        <v>24897600</v>
      </c>
    </row>
    <row r="24" spans="1:8" ht="16.5">
      <c r="A24" s="99" t="s">
        <v>27</v>
      </c>
      <c r="B24" s="16"/>
      <c r="C24" s="25"/>
      <c r="D24" s="25"/>
      <c r="E24" s="16"/>
      <c r="F24" s="16"/>
    </row>
    <row r="25" spans="1:8" ht="16.5">
      <c r="A25" s="119" t="s">
        <v>28</v>
      </c>
      <c r="B25" s="25"/>
      <c r="C25" s="93">
        <f>C19*0.025/12</f>
        <v>6825</v>
      </c>
      <c r="D25" s="93"/>
      <c r="E25" s="16"/>
      <c r="F25" s="16"/>
    </row>
    <row r="26" spans="1:8" ht="16.5">
      <c r="A26" s="16"/>
      <c r="B26" s="16"/>
      <c r="C26" s="93"/>
      <c r="D26" s="93"/>
      <c r="E26" s="16"/>
      <c r="F26" s="16"/>
    </row>
    <row r="27" spans="1:8">
      <c r="C27" s="12"/>
      <c r="D27" s="12"/>
    </row>
    <row r="28" spans="1:8">
      <c r="C28"/>
      <c r="D28"/>
    </row>
    <row r="29" spans="1:8">
      <c r="C29"/>
      <c r="D29"/>
    </row>
    <row r="30" spans="1:8">
      <c r="C30"/>
      <c r="D30"/>
    </row>
    <row r="31" spans="1:8">
      <c r="C31"/>
      <c r="D31"/>
    </row>
    <row r="32" spans="1:8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13"/>
    </row>
    <row r="59" spans="1:1" ht="15.75">
      <c r="A59" s="14"/>
    </row>
    <row r="60" spans="1:1" ht="15.75">
      <c r="A60" s="14"/>
    </row>
    <row r="61" spans="1:1" ht="15.75">
      <c r="A61" s="14"/>
    </row>
    <row r="62" spans="1:1" ht="15.75">
      <c r="A62" s="14"/>
    </row>
    <row r="63" spans="1:1" ht="15.75">
      <c r="A63" s="14"/>
    </row>
    <row r="64" spans="1:1" ht="15.75">
      <c r="A64" s="14"/>
    </row>
    <row r="65" spans="1:1" ht="15.75">
      <c r="A65" s="14"/>
    </row>
    <row r="84" spans="3:3">
      <c r="C84" s="11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B2:E15"/>
  <sheetViews>
    <sheetView workbookViewId="0">
      <selection activeCell="E25" sqref="E25"/>
    </sheetView>
  </sheetViews>
  <sheetFormatPr defaultRowHeight="15"/>
  <sheetData>
    <row r="2" spans="2:5" ht="18.75">
      <c r="B2" s="91" t="s">
        <v>97</v>
      </c>
      <c r="C2" s="7"/>
    </row>
    <row r="4" spans="2:5">
      <c r="B4" s="49" t="s">
        <v>98</v>
      </c>
      <c r="C4">
        <v>14.2</v>
      </c>
      <c r="D4">
        <v>9.8000000000000007</v>
      </c>
      <c r="E4">
        <f>D4*C4</f>
        <v>139.16</v>
      </c>
    </row>
    <row r="5" spans="2:5">
      <c r="B5" s="49" t="s">
        <v>100</v>
      </c>
      <c r="C5">
        <v>10.1</v>
      </c>
      <c r="D5">
        <v>9.1999999999999993</v>
      </c>
      <c r="E5" s="49">
        <f t="shared" ref="E5:E6" si="0">D5*C5</f>
        <v>92.919999999999987</v>
      </c>
    </row>
    <row r="6" spans="2:5">
      <c r="B6" s="49" t="s">
        <v>101</v>
      </c>
      <c r="C6">
        <v>7.4</v>
      </c>
      <c r="D6">
        <v>13.1</v>
      </c>
      <c r="E6" s="49">
        <f t="shared" si="0"/>
        <v>96.94</v>
      </c>
    </row>
    <row r="7" spans="2:5">
      <c r="B7" s="49" t="s">
        <v>99</v>
      </c>
      <c r="C7" s="49">
        <v>3.2</v>
      </c>
      <c r="D7" s="49">
        <v>4.3</v>
      </c>
      <c r="E7" s="49">
        <f t="shared" ref="E7" si="1">D7*C7</f>
        <v>13.76</v>
      </c>
    </row>
    <row r="8" spans="2:5">
      <c r="B8" s="49" t="s">
        <v>102</v>
      </c>
      <c r="C8" s="49">
        <v>3.2</v>
      </c>
      <c r="D8" s="49">
        <v>5.0999999999999996</v>
      </c>
      <c r="E8" s="49">
        <f t="shared" ref="E8" si="2">D8*C8</f>
        <v>16.32</v>
      </c>
    </row>
    <row r="9" spans="2:5">
      <c r="B9" s="49" t="s">
        <v>103</v>
      </c>
      <c r="C9" s="49">
        <v>3.1</v>
      </c>
      <c r="D9" s="49">
        <v>3.6</v>
      </c>
      <c r="E9" s="49">
        <f>D9*C9</f>
        <v>11.16</v>
      </c>
    </row>
    <row r="10" spans="2:5">
      <c r="B10" s="49" t="s">
        <v>104</v>
      </c>
      <c r="C10" s="49">
        <v>8.4</v>
      </c>
      <c r="D10" s="49">
        <v>3.6</v>
      </c>
      <c r="E10" s="49">
        <f>D10*C10</f>
        <v>30.240000000000002</v>
      </c>
    </row>
    <row r="11" spans="2:5">
      <c r="E11">
        <f>SUM(E4:E10)</f>
        <v>400.5</v>
      </c>
    </row>
    <row r="12" spans="2:5">
      <c r="B12" s="49"/>
      <c r="E12" s="49"/>
    </row>
    <row r="13" spans="2:5">
      <c r="B13" s="49"/>
      <c r="E13" s="120"/>
    </row>
    <row r="15" spans="2:5">
      <c r="E15" s="120"/>
    </row>
  </sheetData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I56"/>
  <sheetViews>
    <sheetView tabSelected="1" topLeftCell="F1" zoomScale="85" zoomScaleNormal="85" workbookViewId="0">
      <selection activeCell="N3" sqref="N3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3" si="0">N2</f>
        <v>0</v>
      </c>
      <c r="B2" s="4">
        <f t="shared" ref="B2:B13" si="1">Q2</f>
        <v>720</v>
      </c>
      <c r="C2" s="4">
        <f t="shared" ref="C2:C13" si="2">B2*1.2</f>
        <v>864</v>
      </c>
      <c r="D2" s="4">
        <f t="shared" ref="D2:D13" si="3">C2*1.2</f>
        <v>1036.8</v>
      </c>
      <c r="E2" s="5">
        <f t="shared" ref="E2:E13" si="4">R2</f>
        <v>4500000</v>
      </c>
      <c r="F2" s="4">
        <f t="shared" ref="F2:F13" si="5">ROUND((E2/B2),0)</f>
        <v>6250</v>
      </c>
      <c r="G2" s="4">
        <f t="shared" ref="G2:G13" si="6">ROUND((E2/C2),0)</f>
        <v>5208</v>
      </c>
      <c r="H2" s="4">
        <f t="shared" ref="H2:H13" si="7">ROUND((E2/D2),0)</f>
        <v>4340</v>
      </c>
      <c r="I2" s="4">
        <f t="shared" ref="I2:I13" si="8">T2</f>
        <v>0</v>
      </c>
      <c r="J2" s="4">
        <f t="shared" ref="J2:J13" si="9">U2</f>
        <v>0</v>
      </c>
      <c r="K2" s="49"/>
      <c r="L2" s="49"/>
      <c r="M2" s="49"/>
      <c r="N2" s="49"/>
      <c r="O2" s="49">
        <v>0</v>
      </c>
      <c r="P2" s="49">
        <f t="shared" ref="P2" si="10">O2/1.2</f>
        <v>0</v>
      </c>
      <c r="Q2" s="49">
        <v>720</v>
      </c>
      <c r="R2" s="2">
        <v>4500000</v>
      </c>
      <c r="S2" s="2"/>
      <c r="T2" s="2"/>
      <c r="AA2" s="43"/>
    </row>
    <row r="3" spans="1:35">
      <c r="A3" s="4">
        <f t="shared" si="0"/>
        <v>0</v>
      </c>
      <c r="B3" s="4">
        <f t="shared" si="1"/>
        <v>694.44444444444446</v>
      </c>
      <c r="C3" s="4">
        <f t="shared" si="2"/>
        <v>833.33333333333337</v>
      </c>
      <c r="D3" s="4">
        <f t="shared" si="3"/>
        <v>1000</v>
      </c>
      <c r="E3" s="5">
        <f t="shared" si="4"/>
        <v>5200000</v>
      </c>
      <c r="F3" s="4">
        <f t="shared" si="5"/>
        <v>7488</v>
      </c>
      <c r="G3" s="4">
        <f t="shared" si="6"/>
        <v>6240</v>
      </c>
      <c r="H3" s="4">
        <f t="shared" si="7"/>
        <v>5200</v>
      </c>
      <c r="I3" s="4">
        <f t="shared" si="8"/>
        <v>0</v>
      </c>
      <c r="J3" s="4">
        <f t="shared" si="9"/>
        <v>0</v>
      </c>
      <c r="K3" s="49"/>
      <c r="L3" s="49"/>
      <c r="M3" s="49"/>
      <c r="N3" s="49"/>
      <c r="O3" s="49">
        <v>1000</v>
      </c>
      <c r="P3" s="49">
        <f>O3/1.2</f>
        <v>833.33333333333337</v>
      </c>
      <c r="Q3" s="49">
        <f t="shared" ref="Q3:Q13" si="11">P3/1.2</f>
        <v>694.44444444444446</v>
      </c>
      <c r="R3" s="2">
        <v>5200000</v>
      </c>
      <c r="S3" s="2"/>
      <c r="T3" s="2"/>
      <c r="AE3" s="43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49"/>
      <c r="L4" s="49"/>
      <c r="M4" s="49"/>
      <c r="N4" s="49"/>
      <c r="O4" s="49">
        <v>0</v>
      </c>
      <c r="P4" s="49">
        <f>O4/1.2</f>
        <v>0</v>
      </c>
      <c r="Q4" s="49">
        <f t="shared" si="11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49"/>
      <c r="L5" s="49"/>
      <c r="M5" s="49"/>
      <c r="N5" s="49"/>
      <c r="O5" s="49">
        <v>0</v>
      </c>
      <c r="P5" s="49">
        <f t="shared" ref="P5:P7" si="12">O5/1.2</f>
        <v>0</v>
      </c>
      <c r="Q5" s="49">
        <f t="shared" si="11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49"/>
      <c r="L6" s="49"/>
      <c r="M6" s="49"/>
      <c r="N6" s="49"/>
      <c r="O6" s="49">
        <v>0</v>
      </c>
      <c r="P6" s="49">
        <f t="shared" si="12"/>
        <v>0</v>
      </c>
      <c r="Q6" s="49">
        <f t="shared" si="11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49"/>
      <c r="L7" s="49"/>
      <c r="M7" s="49"/>
      <c r="N7" s="49"/>
      <c r="O7" s="49">
        <v>0</v>
      </c>
      <c r="P7" s="49">
        <f t="shared" si="12"/>
        <v>0</v>
      </c>
      <c r="Q7" s="49">
        <f t="shared" si="11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49"/>
      <c r="L8" s="49"/>
      <c r="M8" s="49"/>
      <c r="N8" s="49"/>
      <c r="O8" s="49">
        <v>0</v>
      </c>
      <c r="P8" s="49">
        <f>O8/1.2</f>
        <v>0</v>
      </c>
      <c r="Q8" s="49">
        <f t="shared" si="11"/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49"/>
      <c r="L9" s="49"/>
      <c r="M9" s="49"/>
      <c r="N9" s="49"/>
      <c r="O9" s="49">
        <v>0</v>
      </c>
      <c r="P9" s="49">
        <f>O9/1.2</f>
        <v>0</v>
      </c>
      <c r="Q9" s="49">
        <f t="shared" si="11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K10" s="49"/>
      <c r="L10" s="49"/>
      <c r="M10" s="49"/>
      <c r="N10" s="49"/>
      <c r="O10" s="49">
        <v>0</v>
      </c>
      <c r="P10" s="49">
        <f t="shared" ref="P10:P11" si="13">O10/1.2</f>
        <v>0</v>
      </c>
      <c r="Q10" s="49">
        <f t="shared" si="11"/>
        <v>0</v>
      </c>
      <c r="R10" s="2">
        <v>0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K11" s="49"/>
      <c r="L11" s="49"/>
      <c r="M11" s="49"/>
      <c r="N11" s="49"/>
      <c r="O11" s="49">
        <v>0</v>
      </c>
      <c r="P11" s="49">
        <f t="shared" si="13"/>
        <v>0</v>
      </c>
      <c r="Q11" s="49">
        <f t="shared" si="11"/>
        <v>0</v>
      </c>
      <c r="R11" s="2">
        <v>0</v>
      </c>
      <c r="S11" s="2"/>
      <c r="V11" s="47"/>
      <c r="W11" s="16"/>
      <c r="X11" s="16"/>
      <c r="Y11" s="16"/>
      <c r="Z11" s="16"/>
      <c r="AA11" s="16"/>
      <c r="AB11" s="16"/>
      <c r="AC11" s="16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3"/>
        <v>0</v>
      </c>
      <c r="E12" s="5">
        <f t="shared" si="4"/>
        <v>0</v>
      </c>
      <c r="F12" s="4" t="e">
        <f t="shared" si="5"/>
        <v>#DIV/0!</v>
      </c>
      <c r="G12" s="4" t="e">
        <f t="shared" si="6"/>
        <v>#DIV/0!</v>
      </c>
      <c r="H12" s="4" t="e">
        <f t="shared" si="7"/>
        <v>#DIV/0!</v>
      </c>
      <c r="I12" s="4">
        <f t="shared" si="8"/>
        <v>0</v>
      </c>
      <c r="J12" s="4">
        <f t="shared" si="9"/>
        <v>0</v>
      </c>
      <c r="K12" s="49"/>
      <c r="L12" s="49"/>
      <c r="M12" s="49"/>
      <c r="N12" s="49"/>
      <c r="O12" s="49">
        <v>0</v>
      </c>
      <c r="P12" s="49">
        <f>O12/1.2</f>
        <v>0</v>
      </c>
      <c r="Q12" s="49">
        <f t="shared" si="11"/>
        <v>0</v>
      </c>
      <c r="R12" s="2">
        <v>0</v>
      </c>
      <c r="S12" s="2"/>
      <c r="V12" s="46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K13" s="49"/>
      <c r="L13" s="49"/>
      <c r="M13" s="49"/>
      <c r="N13" s="49"/>
      <c r="O13" s="49">
        <v>0</v>
      </c>
      <c r="P13" s="49">
        <f>O13/1.2</f>
        <v>0</v>
      </c>
      <c r="Q13" s="49">
        <f t="shared" si="11"/>
        <v>0</v>
      </c>
      <c r="R13" s="2">
        <v>0</v>
      </c>
      <c r="S13" s="2"/>
    </row>
    <row r="14" spans="1:35">
      <c r="A14" s="4">
        <f t="shared" ref="A14:A15" si="14">N14</f>
        <v>0</v>
      </c>
      <c r="B14" s="4">
        <f t="shared" ref="B14:B15" si="15">Q14</f>
        <v>0</v>
      </c>
      <c r="C14" s="4">
        <f t="shared" ref="C14:C15" si="16">B14*1.2</f>
        <v>0</v>
      </c>
      <c r="D14" s="4">
        <f t="shared" ref="D14:D15" si="17">C14*1.2</f>
        <v>0</v>
      </c>
      <c r="E14" s="5">
        <f t="shared" ref="E14:E15" si="18">R14</f>
        <v>0</v>
      </c>
      <c r="F14" s="4" t="e">
        <f t="shared" ref="F14:F15" si="19">ROUND((E14/B14),0)</f>
        <v>#DIV/0!</v>
      </c>
      <c r="G14" s="4" t="e">
        <f t="shared" ref="G14:G15" si="20">ROUND((E14/C14),0)</f>
        <v>#DIV/0!</v>
      </c>
      <c r="H14" s="4" t="e">
        <f t="shared" ref="H14:H15" si="21">ROUND((E14/D14),0)</f>
        <v>#DIV/0!</v>
      </c>
      <c r="I14" s="4">
        <f t="shared" ref="I14:I15" si="22">T14</f>
        <v>0</v>
      </c>
      <c r="J14" s="4">
        <f t="shared" ref="J14:J15" si="23">U14</f>
        <v>0</v>
      </c>
      <c r="K14" s="49"/>
      <c r="L14" s="49"/>
      <c r="M14" s="49"/>
      <c r="N14" s="49"/>
      <c r="O14" s="49">
        <v>0</v>
      </c>
      <c r="P14" s="49">
        <f>O14/1.2</f>
        <v>0</v>
      </c>
      <c r="Q14" s="49">
        <f t="shared" ref="Q14:Q15" si="24">P14/1.2</f>
        <v>0</v>
      </c>
      <c r="R14" s="2">
        <v>0</v>
      </c>
      <c r="S14" s="2"/>
    </row>
    <row r="15" spans="1:35">
      <c r="A15" s="4">
        <f t="shared" si="14"/>
        <v>0</v>
      </c>
      <c r="B15" s="4">
        <f t="shared" si="15"/>
        <v>0</v>
      </c>
      <c r="C15" s="4">
        <f t="shared" si="16"/>
        <v>0</v>
      </c>
      <c r="D15" s="4">
        <f t="shared" si="17"/>
        <v>0</v>
      </c>
      <c r="E15" s="5">
        <f t="shared" si="18"/>
        <v>0</v>
      </c>
      <c r="F15" s="4" t="e">
        <f t="shared" si="19"/>
        <v>#DIV/0!</v>
      </c>
      <c r="G15" s="4" t="e">
        <f t="shared" si="20"/>
        <v>#DIV/0!</v>
      </c>
      <c r="H15" s="4" t="e">
        <f t="shared" si="21"/>
        <v>#DIV/0!</v>
      </c>
      <c r="I15" s="4">
        <f t="shared" si="22"/>
        <v>0</v>
      </c>
      <c r="J15" s="4">
        <f t="shared" si="23"/>
        <v>0</v>
      </c>
      <c r="K15" s="49"/>
      <c r="L15" s="49"/>
      <c r="M15" s="49"/>
      <c r="N15" s="49"/>
      <c r="O15" s="49">
        <v>0</v>
      </c>
      <c r="P15" s="49">
        <f>O15/1.2</f>
        <v>0</v>
      </c>
      <c r="Q15" s="49">
        <f t="shared" si="24"/>
        <v>0</v>
      </c>
      <c r="R15" s="2">
        <v>0</v>
      </c>
      <c r="S15" s="2"/>
    </row>
    <row r="16" spans="1:35">
      <c r="A16" s="4">
        <f t="shared" ref="A16:A19" si="25">N16</f>
        <v>0</v>
      </c>
      <c r="B16" s="4">
        <f t="shared" ref="B16:B19" si="26">Q16</f>
        <v>0</v>
      </c>
      <c r="C16" s="4">
        <f t="shared" ref="C16:C19" si="27">B16*1.2</f>
        <v>0</v>
      </c>
      <c r="D16" s="4">
        <f t="shared" ref="D16:D19" si="28">C16*1.2</f>
        <v>0</v>
      </c>
      <c r="E16" s="5">
        <f t="shared" ref="E16:E19" si="29">R16</f>
        <v>0</v>
      </c>
      <c r="F16" s="4" t="e">
        <f t="shared" ref="F16:F19" si="30">ROUND((E16/B16),0)</f>
        <v>#DIV/0!</v>
      </c>
      <c r="G16" s="4" t="e">
        <f t="shared" ref="G16:G19" si="31">ROUND((E16/C16),0)</f>
        <v>#DIV/0!</v>
      </c>
      <c r="H16" s="4" t="e">
        <f t="shared" ref="H16:H19" si="32">ROUND((E16/D16),0)</f>
        <v>#DIV/0!</v>
      </c>
      <c r="I16" s="4">
        <f t="shared" ref="I16:J19" si="33">T16</f>
        <v>0</v>
      </c>
      <c r="J16" s="4">
        <f t="shared" si="33"/>
        <v>0</v>
      </c>
      <c r="O16">
        <v>0</v>
      </c>
      <c r="P16">
        <f t="shared" ref="P16:P17" si="34">O16/1.2</f>
        <v>0</v>
      </c>
      <c r="Q16">
        <f t="shared" ref="Q16:Q18" si="35">P16/1.2</f>
        <v>0</v>
      </c>
      <c r="R16" s="2">
        <v>0</v>
      </c>
      <c r="S16" s="2"/>
    </row>
    <row r="17" spans="1:19">
      <c r="A17" s="4">
        <f t="shared" si="25"/>
        <v>0</v>
      </c>
      <c r="B17" s="4">
        <f t="shared" si="26"/>
        <v>0</v>
      </c>
      <c r="C17" s="4">
        <f t="shared" si="27"/>
        <v>0</v>
      </c>
      <c r="D17" s="4">
        <f t="shared" si="28"/>
        <v>0</v>
      </c>
      <c r="E17" s="5">
        <f t="shared" si="29"/>
        <v>0</v>
      </c>
      <c r="F17" s="4" t="e">
        <f t="shared" si="30"/>
        <v>#DIV/0!</v>
      </c>
      <c r="G17" s="4" t="e">
        <f t="shared" si="31"/>
        <v>#DIV/0!</v>
      </c>
      <c r="H17" s="4" t="e">
        <f t="shared" si="32"/>
        <v>#DIV/0!</v>
      </c>
      <c r="I17" s="4">
        <f t="shared" si="33"/>
        <v>0</v>
      </c>
      <c r="J17" s="4">
        <f t="shared" si="33"/>
        <v>0</v>
      </c>
      <c r="O17">
        <v>0</v>
      </c>
      <c r="P17">
        <f t="shared" si="34"/>
        <v>0</v>
      </c>
      <c r="Q17">
        <f t="shared" si="35"/>
        <v>0</v>
      </c>
      <c r="R17" s="2">
        <v>0</v>
      </c>
      <c r="S17" s="2"/>
    </row>
    <row r="18" spans="1:19">
      <c r="A18" s="4">
        <f t="shared" si="25"/>
        <v>0</v>
      </c>
      <c r="B18" s="4">
        <f t="shared" si="26"/>
        <v>0</v>
      </c>
      <c r="C18" s="4">
        <f t="shared" si="27"/>
        <v>0</v>
      </c>
      <c r="D18" s="4">
        <f t="shared" si="28"/>
        <v>0</v>
      </c>
      <c r="E18" s="5">
        <f t="shared" si="29"/>
        <v>0</v>
      </c>
      <c r="F18" s="4" t="e">
        <f t="shared" si="30"/>
        <v>#DIV/0!</v>
      </c>
      <c r="G18" s="4" t="e">
        <f t="shared" si="31"/>
        <v>#DIV/0!</v>
      </c>
      <c r="H18" s="4" t="e">
        <f t="shared" si="32"/>
        <v>#DIV/0!</v>
      </c>
      <c r="I18" s="4">
        <f t="shared" si="33"/>
        <v>0</v>
      </c>
      <c r="J18" s="4">
        <f t="shared" si="33"/>
        <v>0</v>
      </c>
      <c r="O18">
        <v>0</v>
      </c>
      <c r="P18">
        <f>O18/1.2</f>
        <v>0</v>
      </c>
      <c r="Q18">
        <f t="shared" si="35"/>
        <v>0</v>
      </c>
      <c r="R18" s="2">
        <v>0</v>
      </c>
      <c r="S18" s="2"/>
    </row>
    <row r="19" spans="1:19">
      <c r="A19" s="4">
        <f t="shared" si="25"/>
        <v>0</v>
      </c>
      <c r="B19" s="4">
        <f t="shared" si="26"/>
        <v>0</v>
      </c>
      <c r="C19" s="4">
        <f t="shared" si="27"/>
        <v>0</v>
      </c>
      <c r="D19" s="4">
        <f t="shared" si="28"/>
        <v>0</v>
      </c>
      <c r="E19" s="5">
        <f t="shared" si="29"/>
        <v>0</v>
      </c>
      <c r="F19" s="4" t="e">
        <f t="shared" si="30"/>
        <v>#DIV/0!</v>
      </c>
      <c r="G19" s="4" t="e">
        <f t="shared" si="31"/>
        <v>#DIV/0!</v>
      </c>
      <c r="H19" s="4" t="e">
        <f t="shared" si="32"/>
        <v>#DIV/0!</v>
      </c>
      <c r="I19" s="4">
        <f t="shared" si="33"/>
        <v>0</v>
      </c>
      <c r="J19" s="4">
        <f t="shared" si="33"/>
        <v>0</v>
      </c>
      <c r="O19" s="49">
        <v>0</v>
      </c>
      <c r="P19" s="49">
        <f>O19/1.2</f>
        <v>0</v>
      </c>
      <c r="Q19" s="49">
        <f t="shared" ref="Q19" si="36">P19/1.2</f>
        <v>0</v>
      </c>
      <c r="R19" s="2">
        <v>0</v>
      </c>
      <c r="S19" s="2"/>
    </row>
    <row r="20" spans="1:19" s="10" customFormat="1"/>
    <row r="21" spans="1:19" s="10" customFormat="1" ht="16.5">
      <c r="F21" s="44"/>
    </row>
    <row r="22" spans="1:19" s="10" customFormat="1">
      <c r="F22" s="40"/>
    </row>
    <row r="23" spans="1:19" s="10" customFormat="1" ht="16.5">
      <c r="C23" s="10" t="s">
        <v>96</v>
      </c>
      <c r="E23" s="16"/>
      <c r="F23" s="42" t="s">
        <v>66</v>
      </c>
      <c r="G23" s="42"/>
      <c r="I23" s="10">
        <f>G23*9500</f>
        <v>0</v>
      </c>
    </row>
    <row r="24" spans="1:19" s="10" customFormat="1">
      <c r="C24" s="10" t="s">
        <v>1</v>
      </c>
      <c r="F24" s="42" t="s">
        <v>69</v>
      </c>
      <c r="G24" s="42"/>
    </row>
    <row r="25" spans="1:19" s="10" customFormat="1">
      <c r="F25" s="41" t="s">
        <v>70</v>
      </c>
      <c r="G25" s="41"/>
    </row>
    <row r="26" spans="1:19" s="10" customFormat="1">
      <c r="F26" s="29"/>
      <c r="G26" s="29"/>
    </row>
    <row r="27" spans="1:19" s="10" customFormat="1">
      <c r="F27" s="29" t="s">
        <v>94</v>
      </c>
      <c r="G27" s="29"/>
    </row>
    <row r="28" spans="1:19" s="10" customFormat="1">
      <c r="F28" s="29" t="s">
        <v>74</v>
      </c>
      <c r="G28" s="29"/>
    </row>
    <row r="29" spans="1:19" s="10" customFormat="1">
      <c r="F29" s="29" t="s">
        <v>71</v>
      </c>
      <c r="G29" s="29"/>
    </row>
    <row r="30" spans="1:19" s="10" customFormat="1">
      <c r="C30" s="48"/>
      <c r="D30"/>
      <c r="F30" s="42" t="s">
        <v>72</v>
      </c>
      <c r="G30" s="42"/>
    </row>
    <row r="31" spans="1:19" s="10" customFormat="1">
      <c r="C31"/>
      <c r="D31"/>
      <c r="F31" s="41" t="s">
        <v>95</v>
      </c>
      <c r="G31" s="41">
        <f>SUM(G27:G30)</f>
        <v>0</v>
      </c>
      <c r="I31" s="10" t="e">
        <f>I23/G31</f>
        <v>#DIV/0!</v>
      </c>
      <c r="Q31" s="45"/>
    </row>
    <row r="32" spans="1:19" s="10" customFormat="1">
      <c r="C32"/>
      <c r="D32"/>
      <c r="F32" s="29" t="s">
        <v>66</v>
      </c>
      <c r="G32" s="29"/>
      <c r="H32" s="10" t="e">
        <f>G31/G32</f>
        <v>#DIV/0!</v>
      </c>
      <c r="I32" s="10" t="s">
        <v>75</v>
      </c>
    </row>
    <row r="33" spans="3:20" s="10" customFormat="1">
      <c r="C33"/>
      <c r="D33"/>
      <c r="F33" s="29" t="s">
        <v>67</v>
      </c>
      <c r="G33" s="29"/>
    </row>
    <row r="34" spans="3:20" s="10" customFormat="1">
      <c r="C34"/>
      <c r="D34"/>
      <c r="F34" s="41" t="s">
        <v>68</v>
      </c>
      <c r="G34" s="41">
        <f>G31*G33</f>
        <v>0</v>
      </c>
      <c r="H34" s="10" t="e">
        <f>G34/D27</f>
        <v>#DIV/0!</v>
      </c>
    </row>
    <row r="35" spans="3:20" s="10" customFormat="1">
      <c r="C35"/>
      <c r="D35"/>
      <c r="F35" s="41" t="s">
        <v>24</v>
      </c>
      <c r="G35" s="41">
        <f>G34*90%</f>
        <v>0</v>
      </c>
    </row>
    <row r="36" spans="3:20" s="10" customFormat="1">
      <c r="C36"/>
      <c r="D36"/>
      <c r="F36" s="41" t="s">
        <v>25</v>
      </c>
      <c r="G36" s="41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45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45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topLeftCell="A13" zoomScale="115" zoomScaleNormal="115" workbookViewId="0">
      <selection activeCell="G25" sqref="G25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33:A34"/>
  <sheetViews>
    <sheetView zoomScale="85" zoomScaleNormal="85" workbookViewId="0">
      <selection activeCell="G5" sqref="G5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Depreciation</vt:lpstr>
      <vt:lpstr>Sale plan</vt:lpstr>
      <vt:lpstr>Calculation</vt:lpstr>
      <vt:lpstr>Mesurment</vt:lpstr>
      <vt:lpstr>20-20</vt:lpstr>
      <vt:lpstr>Sheet2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2024-07-31T05:22:59Z</dcterms:modified>
</cp:coreProperties>
</file>