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6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2" sheetId="30" r:id="rId6"/>
    <sheet name="Sheet1" sheetId="13" r:id="rId7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4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P9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P3"/>
  <c r="Q3" s="1"/>
  <c r="B3" s="1"/>
  <c r="J3"/>
  <c r="I3"/>
  <c r="E3"/>
  <c r="A3"/>
  <c r="B2"/>
  <c r="P2"/>
  <c r="J2"/>
  <c r="I2"/>
  <c r="E2"/>
  <c r="A2"/>
  <c r="D18" i="25"/>
  <c r="D17"/>
  <c r="E11" i="38"/>
  <c r="P15" i="4"/>
  <c r="Q15" s="1"/>
  <c r="B15" s="1"/>
  <c r="J15"/>
  <c r="I15"/>
  <c r="E15"/>
  <c r="A15"/>
  <c r="P14"/>
  <c r="Q14" s="1"/>
  <c r="B14" s="1"/>
  <c r="J14"/>
  <c r="I14"/>
  <c r="E14"/>
  <c r="A14"/>
  <c r="F2" l="1"/>
  <c r="C2"/>
  <c r="F4"/>
  <c r="C4"/>
  <c r="F6"/>
  <c r="C6"/>
  <c r="F8"/>
  <c r="C8"/>
  <c r="F10"/>
  <c r="C10"/>
  <c r="F12"/>
  <c r="C12"/>
  <c r="F3"/>
  <c r="C3"/>
  <c r="F5"/>
  <c r="C5"/>
  <c r="F7"/>
  <c r="C7"/>
  <c r="F9"/>
  <c r="C9"/>
  <c r="F11"/>
  <c r="C11"/>
  <c r="F13"/>
  <c r="C13"/>
  <c r="F15"/>
  <c r="C15"/>
  <c r="F14"/>
  <c r="C14"/>
  <c r="G11" l="1"/>
  <c r="D11"/>
  <c r="H11" s="1"/>
  <c r="G7"/>
  <c r="D7"/>
  <c r="H7" s="1"/>
  <c r="G3"/>
  <c r="D3"/>
  <c r="H3" s="1"/>
  <c r="G10"/>
  <c r="D10"/>
  <c r="H10" s="1"/>
  <c r="G6"/>
  <c r="D6"/>
  <c r="H6" s="1"/>
  <c r="G2"/>
  <c r="D2"/>
  <c r="H2" s="1"/>
  <c r="G13"/>
  <c r="D13"/>
  <c r="H13" s="1"/>
  <c r="G9"/>
  <c r="D9"/>
  <c r="H9" s="1"/>
  <c r="G5"/>
  <c r="D5"/>
  <c r="H5" s="1"/>
  <c r="G12"/>
  <c r="D12"/>
  <c r="H12" s="1"/>
  <c r="G8"/>
  <c r="D8"/>
  <c r="H8" s="1"/>
  <c r="G4"/>
  <c r="D4"/>
  <c r="H4" s="1"/>
  <c r="D14"/>
  <c r="H14" s="1"/>
  <c r="G14"/>
  <c r="G15"/>
  <c r="D15"/>
  <c r="H15" s="1"/>
  <c r="E4" i="38" l="1"/>
  <c r="E5"/>
  <c r="E6"/>
  <c r="E7"/>
  <c r="E8"/>
  <c r="E9"/>
  <c r="E10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F23" l="1"/>
  <c r="B20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<sst xmlns="http://schemas.openxmlformats.org/spreadsheetml/2006/main" count="140" uniqueCount="106">
  <si>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</si>
  <si>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</si>
  <si>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</si>
  <si>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</si>
  <si>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</si>
  <si>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</si>
  <si>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</si>
  <si>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</si>
  <si>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</si>
  <si>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</si>
  <si>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</si>
  <si>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</si>
  <si>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</si>
  <si>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</si>
  <si>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</si>
  <si>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</si>
  <si>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</si>
  <si>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</si>
  <si>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</si>
  <si>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</si>
  <si>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</si>
  <si>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</si>
  <si>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</si>
  <si>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</si>
  <si>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</si>
  <si>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</si>
  <si>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</si>
  <si>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</si>
  <si>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</si>
  <si>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</si>
  <si>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</si>
  <si>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</si>
  <si>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</si>
  <si>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</si>
  <si>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</si>
  <si>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</si>
  <si>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</si>
  <si>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</si>
  <si>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</si>
  <si>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</si>
  <si>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</si>
  <si>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</si>
  <si>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</si>
  <si>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</si>
  <si>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</si>
  <si>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</si>
  <si>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</si>
  <si>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</si>
  <si>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</si>
  <si>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</si>
  <si>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</si>
  <si>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</si>
  <si>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</si>
  <si>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</si>
  <si>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</si>
  <si>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</si>
  <si>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</si>
  <si>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</si>
  <si>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</si>
  <si>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</si>
  <si>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</si>
  <si>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</si>
  <si>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</si>
  <si>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</si>
  <si>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</si>
  <si>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</si>
  <si>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</si>
  <si>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</si>
  <si>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</si>
  <si>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</si>
  <si>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</si>
  <si>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</si>
  <si>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</si>
  <si>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</si>
  <si>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</si>
  <si>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</si>
  <si>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</si>
  <si>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</si>
  <si>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</si>
  <si>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</si>
  <si>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</si>
  <si>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</si>
  <si>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</si>
  <si>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</si>
  <si>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</si>
  <si>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</si>
  <si>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</si>
  <si>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</si>
  <si>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</si>
  <si>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</si>
  <si>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</si>
  <si>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</si>
  <si>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</si>
  <si>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</si>
  <si>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</si>
  <si>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</si>
  <si>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</si>
  <si>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</si>
  <si>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Living</t>
  </si>
  <si>
    <t>Kitchen</t>
  </si>
  <si>
    <t xml:space="preserve">Bed1 </t>
  </si>
  <si>
    <t>Bed2</t>
  </si>
  <si>
    <t>Wc + Bath</t>
  </si>
  <si>
    <t>Passage 1</t>
  </si>
  <si>
    <t>Passage 2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</si>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</sst>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2" fillId="0" borderId="0" xfId="0" applyFont="1" applyFill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86458</xdr:rowOff>
    </xdr:from>
    <xdr:to>
      <xdr:col>9</xdr:col>
      <xdr:colOff>579559</xdr:colOff>
      <xdr:row>23</xdr:row>
      <xdr:rowOff>162658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8458"/>
          <a:ext cx="6052771" cy="3695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42656</xdr:rowOff>
    </xdr:from>
    <xdr:to>
      <xdr:col>9</xdr:col>
      <xdr:colOff>584339</xdr:colOff>
      <xdr:row>19</xdr:row>
      <xdr:rowOff>185531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56"/>
          <a:ext cx="6100556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4.8554687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41585</v>
      </c>
      <c r="F2" s="49"/>
      <c r="G2" s="121" t="s">
        <v>76</v>
      </c>
      <c r="H2" s="122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39550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39550</v>
      </c>
      <c r="D5" s="34" t="s">
        <v>61</v>
      </c>
      <c r="E5" s="35">
        <f>ROUND(C5/10.764,0)</f>
        <v>3674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15350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24200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/>
      <c r="D8" s="75">
        <f>1-C8</f>
        <v>1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24200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39550</v>
      </c>
      <c r="D10" s="34" t="s">
        <v>61</v>
      </c>
      <c r="E10" s="35">
        <f>ROUND(C10/10.764,0)</f>
        <v>3674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2024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2022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2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58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/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522</v>
      </c>
      <c r="D17" s="31">
        <f>C17*E10</f>
        <v>1917828</v>
      </c>
      <c r="E17" s="31"/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>
        <f>C17*2000</f>
        <v>1044000</v>
      </c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34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6500</v>
      </c>
      <c r="D3" s="103" t="s">
        <v>105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4500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0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60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0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2000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4500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/>
    </row>
    <row r="16" spans="1:9" ht="16.5">
      <c r="A16" s="110" t="s">
        <v>23</v>
      </c>
      <c r="B16" s="111"/>
      <c r="C16" s="103">
        <f>C14+C13</f>
        <v>6500</v>
      </c>
      <c r="D16" s="103"/>
      <c r="E16" s="112"/>
      <c r="F16" s="98"/>
      <c r="G16" s="51"/>
    </row>
    <row r="17" spans="1:8" ht="16.5">
      <c r="A17" s="16"/>
      <c r="B17" s="106"/>
      <c r="C17" s="107"/>
      <c r="D17" s="107"/>
      <c r="E17" s="16"/>
      <c r="F17" s="98"/>
      <c r="G17" s="51"/>
    </row>
    <row r="18" spans="1:8" ht="16.5">
      <c r="A18" s="110" t="s">
        <v>94</v>
      </c>
      <c r="B18" s="113"/>
      <c r="C18" s="114">
        <v>436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2834000</v>
      </c>
      <c r="D19" s="98" t="s">
        <v>68</v>
      </c>
      <c r="E19" s="92"/>
      <c r="F19" s="98" t="s">
        <v>68</v>
      </c>
      <c r="G19" s="51"/>
      <c r="H19" s="38"/>
    </row>
    <row r="20" spans="1:8" ht="16.5">
      <c r="A20" s="99"/>
      <c r="B20" s="16">
        <f>C20*90%</f>
        <v>2423070</v>
      </c>
      <c r="C20" s="92">
        <f>C19*95%</f>
        <v>2692300</v>
      </c>
      <c r="D20" s="98" t="s">
        <v>24</v>
      </c>
      <c r="E20" s="93"/>
      <c r="F20" s="98" t="s">
        <v>24</v>
      </c>
      <c r="G20" s="51"/>
    </row>
    <row r="21" spans="1:8" ht="16.5">
      <c r="A21" s="99"/>
      <c r="B21" s="16"/>
      <c r="C21" s="92">
        <f>C19*80%</f>
        <v>2267200</v>
      </c>
      <c r="D21" s="98" t="s">
        <v>25</v>
      </c>
      <c r="E21" s="93"/>
      <c r="F21" s="98" t="s">
        <v>25</v>
      </c>
      <c r="G21" s="51"/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872000</v>
      </c>
      <c r="D23" s="118">
        <f>D4*D18</f>
        <v>0</v>
      </c>
      <c r="E23" s="16"/>
      <c r="F23" s="112">
        <f>C20*8</f>
        <v>21538400</v>
      </c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5904.166666666667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5"/>
  <sheetViews>
    <sheetView workbookViewId="0">
      <selection activeCell="E13" sqref="E13"/>
    </sheetView>
  </sheetViews>
  <sheetFormatPr defaultRowHeight="15"/>
  <sheetData>
    <row r="2" spans="2:5" ht="18.75">
      <c r="B2" s="91" t="s">
        <v>97</v>
      </c>
      <c r="C2" s="7"/>
    </row>
    <row r="4" spans="2:5">
      <c r="B4" s="49" t="s">
        <v>98</v>
      </c>
      <c r="C4">
        <v>14.2</v>
      </c>
      <c r="D4">
        <v>9.8000000000000007</v>
      </c>
      <c r="E4">
        <f>D4*C4</f>
        <v>139.16</v>
      </c>
    </row>
    <row r="5" spans="2:5">
      <c r="B5" s="49" t="s">
        <v>100</v>
      </c>
      <c r="C5">
        <v>10.1</v>
      </c>
      <c r="D5">
        <v>9.1999999999999993</v>
      </c>
      <c r="E5" s="49">
        <f t="shared" ref="E5:E6" si="0">D5*C5</f>
        <v>92.919999999999987</v>
      </c>
    </row>
    <row r="6" spans="2:5">
      <c r="B6" s="49" t="s">
        <v>101</v>
      </c>
      <c r="C6">
        <v>7.4</v>
      </c>
      <c r="D6">
        <v>13.1</v>
      </c>
      <c r="E6" s="49">
        <f t="shared" si="0"/>
        <v>96.94</v>
      </c>
    </row>
    <row r="7" spans="2:5">
      <c r="B7" s="49" t="s">
        <v>99</v>
      </c>
      <c r="C7" s="49">
        <v>3.2</v>
      </c>
      <c r="D7" s="49">
        <v>4.3</v>
      </c>
      <c r="E7" s="49">
        <f t="shared" ref="E7" si="1">D7*C7</f>
        <v>13.76</v>
      </c>
    </row>
    <row r="8" spans="2:5">
      <c r="B8" s="49" t="s">
        <v>102</v>
      </c>
      <c r="C8" s="49">
        <v>3.2</v>
      </c>
      <c r="D8" s="49">
        <v>5.0999999999999996</v>
      </c>
      <c r="E8" s="49">
        <f t="shared" ref="E8" si="2">D8*C8</f>
        <v>16.32</v>
      </c>
    </row>
    <row r="9" spans="2:5">
      <c r="B9" s="49" t="s">
        <v>103</v>
      </c>
      <c r="C9" s="49">
        <v>3.1</v>
      </c>
      <c r="D9" s="49">
        <v>3.6</v>
      </c>
      <c r="E9" s="49">
        <f>D9*C9</f>
        <v>11.16</v>
      </c>
    </row>
    <row r="10" spans="2:5">
      <c r="B10" s="49" t="s">
        <v>104</v>
      </c>
      <c r="C10" s="49">
        <v>8.4</v>
      </c>
      <c r="D10" s="49">
        <v>3.6</v>
      </c>
      <c r="E10" s="49">
        <f>D10*C10</f>
        <v>30.240000000000002</v>
      </c>
    </row>
    <row r="11" spans="2:5">
      <c r="E11">
        <f>SUM(E4:E10)</f>
        <v>400.5</v>
      </c>
    </row>
    <row r="12" spans="2:5">
      <c r="B12" s="49"/>
      <c r="E12" s="49"/>
    </row>
    <row r="13" spans="2:5">
      <c r="B13" s="49"/>
      <c r="E13" s="120"/>
    </row>
    <row r="15" spans="2:5">
      <c r="E15" s="12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3" si="0">N2</f>
        <v>0</v>
      </c>
      <c r="B2" s="4">
        <f t="shared" ref="B2:B13" si="1">Q2</f>
        <v>720</v>
      </c>
      <c r="C2" s="4">
        <f t="shared" ref="C2:C13" si="2">B2*1.2</f>
        <v>864</v>
      </c>
      <c r="D2" s="4">
        <f t="shared" ref="D2:D13" si="3">C2*1.2</f>
        <v>1036.8</v>
      </c>
      <c r="E2" s="5">
        <f t="shared" ref="E2:E13" si="4">R2</f>
        <v>4500000</v>
      </c>
      <c r="F2" s="4">
        <f t="shared" ref="F2:F13" si="5">ROUND((E2/B2),0)</f>
        <v>6250</v>
      </c>
      <c r="G2" s="4">
        <f t="shared" ref="G2:G13" si="6">ROUND((E2/C2),0)</f>
        <v>5208</v>
      </c>
      <c r="H2" s="4">
        <f t="shared" ref="H2:H13" si="7">ROUND((E2/D2),0)</f>
        <v>4340</v>
      </c>
      <c r="I2" s="4">
        <f t="shared" ref="I2:I13" si="8">T2</f>
        <v>0</v>
      </c>
      <c r="J2" s="4">
        <f t="shared" ref="J2:J13" si="9">U2</f>
        <v>0</v>
      </c>
      <c r="K2" s="49"/>
      <c r="L2" s="49"/>
      <c r="M2" s="49"/>
      <c r="N2" s="49"/>
      <c r="O2" s="49">
        <v>0</v>
      </c>
      <c r="P2" s="49">
        <f t="shared" ref="P2" si="10">O2/1.2</f>
        <v>0</v>
      </c>
      <c r="Q2" s="49">
        <v>720</v>
      </c>
      <c r="R2" s="2">
        <v>4500000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694.44444444444446</v>
      </c>
      <c r="C3" s="4">
        <f t="shared" si="2"/>
        <v>833.33333333333337</v>
      </c>
      <c r="D3" s="4">
        <f t="shared" si="3"/>
        <v>1000</v>
      </c>
      <c r="E3" s="5">
        <f t="shared" si="4"/>
        <v>5200000</v>
      </c>
      <c r="F3" s="4">
        <f t="shared" si="5"/>
        <v>7488</v>
      </c>
      <c r="G3" s="4">
        <f t="shared" si="6"/>
        <v>6240</v>
      </c>
      <c r="H3" s="4">
        <f t="shared" si="7"/>
        <v>5200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1000</v>
      </c>
      <c r="P3" s="49">
        <f>O3/1.2</f>
        <v>833.33333333333337</v>
      </c>
      <c r="Q3" s="49">
        <f t="shared" ref="Q3:Q13" si="11">P3/1.2</f>
        <v>694.44444444444446</v>
      </c>
      <c r="R3" s="2">
        <v>5200000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f>O4/1.2</f>
        <v>0</v>
      </c>
      <c r="Q4" s="49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9"/>
      <c r="L5" s="49"/>
      <c r="M5" s="49"/>
      <c r="N5" s="49"/>
      <c r="O5" s="49">
        <v>0</v>
      </c>
      <c r="P5" s="49">
        <f t="shared" ref="P5:P7" si="12">O5/1.2</f>
        <v>0</v>
      </c>
      <c r="Q5" s="49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9"/>
      <c r="L6" s="49"/>
      <c r="M6" s="49"/>
      <c r="N6" s="49"/>
      <c r="O6" s="49">
        <v>0</v>
      </c>
      <c r="P6" s="49">
        <f t="shared" si="12"/>
        <v>0</v>
      </c>
      <c r="Q6" s="49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9"/>
      <c r="L7" s="49"/>
      <c r="M7" s="49"/>
      <c r="N7" s="49"/>
      <c r="O7" s="49">
        <v>0</v>
      </c>
      <c r="P7" s="49">
        <f t="shared" si="12"/>
        <v>0</v>
      </c>
      <c r="Q7" s="49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9"/>
      <c r="L8" s="49"/>
      <c r="M8" s="49"/>
      <c r="N8" s="49"/>
      <c r="O8" s="49">
        <v>0</v>
      </c>
      <c r="P8" s="49">
        <f>O8/1.2</f>
        <v>0</v>
      </c>
      <c r="Q8" s="49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9"/>
      <c r="L9" s="49"/>
      <c r="M9" s="49"/>
      <c r="N9" s="49"/>
      <c r="O9" s="49">
        <v>0</v>
      </c>
      <c r="P9" s="49">
        <f>O9/1.2</f>
        <v>0</v>
      </c>
      <c r="Q9" s="49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9"/>
      <c r="L10" s="49"/>
      <c r="M10" s="49"/>
      <c r="N10" s="49"/>
      <c r="O10" s="49">
        <v>0</v>
      </c>
      <c r="P10" s="49">
        <f t="shared" ref="P10:P11" si="13">O10/1.2</f>
        <v>0</v>
      </c>
      <c r="Q10" s="49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9"/>
      <c r="L11" s="49"/>
      <c r="M11" s="49"/>
      <c r="N11" s="49"/>
      <c r="O11" s="49">
        <v>0</v>
      </c>
      <c r="P11" s="49">
        <f t="shared" si="13"/>
        <v>0</v>
      </c>
      <c r="Q11" s="49">
        <f t="shared" si="11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9"/>
      <c r="L12" s="49"/>
      <c r="M12" s="49"/>
      <c r="N12" s="49"/>
      <c r="O12" s="49">
        <v>0</v>
      </c>
      <c r="P12" s="49">
        <f>O12/1.2</f>
        <v>0</v>
      </c>
      <c r="Q12" s="49">
        <f t="shared" si="11"/>
        <v>0</v>
      </c>
      <c r="R12" s="2">
        <v>0</v>
      </c>
      <c r="S12" s="2"/>
      <c r="V12" s="46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9"/>
      <c r="L13" s="49"/>
      <c r="M13" s="49"/>
      <c r="N13" s="49"/>
      <c r="O13" s="49">
        <v>0</v>
      </c>
      <c r="P13" s="49">
        <f>O13/1.2</f>
        <v>0</v>
      </c>
      <c r="Q13" s="49">
        <f t="shared" si="11"/>
        <v>0</v>
      </c>
      <c r="R13" s="2">
        <v>0</v>
      </c>
      <c r="S13" s="2"/>
    </row>
    <row r="14" spans="1:35">
      <c r="A14" s="4">
        <f t="shared" ref="A14:A15" si="14">N14</f>
        <v>0</v>
      </c>
      <c r="B14" s="4">
        <f t="shared" ref="B14:B15" si="15">Q14</f>
        <v>0</v>
      </c>
      <c r="C14" s="4">
        <f t="shared" ref="C14:C15" si="16">B14*1.2</f>
        <v>0</v>
      </c>
      <c r="D14" s="4">
        <f t="shared" ref="D14:D15" si="17">C14*1.2</f>
        <v>0</v>
      </c>
      <c r="E14" s="5">
        <f t="shared" ref="E14:E15" si="18">R14</f>
        <v>0</v>
      </c>
      <c r="F14" s="4" t="e">
        <f t="shared" ref="F14:F15" si="19">ROUND((E14/B14),0)</f>
        <v>#DIV/0!</v>
      </c>
      <c r="G14" s="4" t="e">
        <f t="shared" ref="G14:G15" si="20">ROUND((E14/C14),0)</f>
        <v>#DIV/0!</v>
      </c>
      <c r="H14" s="4" t="e">
        <f t="shared" ref="H14:H15" si="21">ROUND((E14/D14),0)</f>
        <v>#DIV/0!</v>
      </c>
      <c r="I14" s="4">
        <f t="shared" ref="I14:I15" si="22">T14</f>
        <v>0</v>
      </c>
      <c r="J14" s="4">
        <f t="shared" ref="J14:J15" si="23">U14</f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ref="Q14:Q15" si="24">P14/1.2</f>
        <v>0</v>
      </c>
      <c r="R14" s="2">
        <v>0</v>
      </c>
      <c r="S14" s="2"/>
    </row>
    <row r="15" spans="1:35">
      <c r="A15" s="4">
        <f t="shared" si="14"/>
        <v>0</v>
      </c>
      <c r="B15" s="4">
        <f t="shared" si="15"/>
        <v>0</v>
      </c>
      <c r="C15" s="4">
        <f t="shared" si="16"/>
        <v>0</v>
      </c>
      <c r="D15" s="4">
        <f t="shared" si="17"/>
        <v>0</v>
      </c>
      <c r="E15" s="5">
        <f t="shared" si="18"/>
        <v>0</v>
      </c>
      <c r="F15" s="4" t="e">
        <f t="shared" si="19"/>
        <v>#DIV/0!</v>
      </c>
      <c r="G15" s="4" t="e">
        <f t="shared" si="20"/>
        <v>#DIV/0!</v>
      </c>
      <c r="H15" s="4" t="e">
        <f t="shared" si="21"/>
        <v>#DIV/0!</v>
      </c>
      <c r="I15" s="4">
        <f t="shared" si="22"/>
        <v>0</v>
      </c>
      <c r="J15" s="4">
        <f t="shared" si="23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24"/>
        <v>0</v>
      </c>
      <c r="R15" s="2">
        <v>0</v>
      </c>
      <c r="S15" s="2"/>
    </row>
    <row r="16" spans="1:35">
      <c r="A16" s="4">
        <f t="shared" ref="A16:A19" si="25">N16</f>
        <v>0</v>
      </c>
      <c r="B16" s="4">
        <f t="shared" ref="B16:B19" si="26">Q16</f>
        <v>0</v>
      </c>
      <c r="C16" s="4">
        <f t="shared" ref="C16:C19" si="27">B16*1.2</f>
        <v>0</v>
      </c>
      <c r="D16" s="4">
        <f t="shared" ref="D16:D19" si="28">C16*1.2</f>
        <v>0</v>
      </c>
      <c r="E16" s="5">
        <f t="shared" ref="E16:E19" si="29">R16</f>
        <v>0</v>
      </c>
      <c r="F16" s="4" t="e">
        <f t="shared" ref="F16:F19" si="30">ROUND((E16/B16),0)</f>
        <v>#DIV/0!</v>
      </c>
      <c r="G16" s="4" t="e">
        <f t="shared" ref="G16:G19" si="31">ROUND((E16/C16),0)</f>
        <v>#DIV/0!</v>
      </c>
      <c r="H16" s="4" t="e">
        <f t="shared" ref="H16:H19" si="32">ROUND((E16/D16),0)</f>
        <v>#DIV/0!</v>
      </c>
      <c r="I16" s="4">
        <f t="shared" ref="I16:J19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8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49">
        <v>0</v>
      </c>
      <c r="P19" s="49">
        <f>O19/1.2</f>
        <v>0</v>
      </c>
      <c r="Q19" s="49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115" zoomScaleNormal="115" workbookViewId="0">
      <selection activeCell="F10" sqref="F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3:A34"/>
  <sheetViews>
    <sheetView tabSelected="1" zoomScale="115" zoomScaleNormal="115"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Mesurment</vt:lpstr>
      <vt:lpstr>20-20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2024-07-30T11:13:36Z</dcterms:modified>
</cp:coreProperties>
</file>