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Fort\Bhavik Arvindkumar Shah\Flat No. 1101\"/>
    </mc:Choice>
  </mc:AlternateContent>
  <xr:revisionPtr revIDLastSave="0" documentId="13_ncr:1_{13DF7D65-4A04-46A5-ACDD-30B3BF5A57C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4" l="1"/>
  <c r="X4" i="4" l="1"/>
  <c r="Q4" i="4"/>
  <c r="Q3" i="4"/>
  <c r="X3" i="4"/>
  <c r="Q2" i="4"/>
  <c r="X2" i="4"/>
  <c r="G29" i="4"/>
  <c r="D40" i="4"/>
  <c r="D38" i="4"/>
  <c r="D34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<sst xmlns="http://schemas.openxmlformats.org/spreadsheetml/2006/main" count="140" uniqueCount="93">
  <si>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</si>
  <si>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</si>
  <si>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</si>
  <si>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</si>
  <si>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</si>
  <si>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</si>
  <si>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</si>
  <si>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</si>
  <si>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</si>
  <si>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</si>
  <si>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</si>
  <si>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</si>
  <si>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</si>
  <si>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</si>
  <si>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</si>
  <si>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</si>
  <si>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</si>
  <si>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</si>
  <si>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</si>
  <si>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</si>
  <si>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</si>
  <si>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</si>
  <si>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</si>
  <si>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</si>
  <si>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</si>
  <si>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</si>
  <si>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</si>
  <si>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</si>
  <si>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</si>
  <si>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</si>
  <si>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</si>
  <si>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</si>
  <si>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</si>
  <si>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</si>
  <si>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</si>
  <si>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</si>
  <si>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</si>
  <si>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</si>
  <si>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</si>
  <si>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</si>
  <si>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</si>
  <si>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</si>
  <si>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</si>
  <si>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</si>
  <si>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</si>
  <si>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</si>
  <si>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</si>
  <si>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</si>
  <si>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</si>
  <si>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</si>
  <si>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</si>
  <si>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</si>
  <si>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</si>
  <si>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</si>
  <si>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</si>
  <si>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</si>
  <si>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</si>
  <si>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</si>
  <si>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</si>
  <si>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</si>
  <si>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</si>
  <si>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</si>
  <si>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</si>
  <si>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</si>
  <si>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</si>
  <si>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</si>
  <si>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</si>
  <si>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</si>
  <si>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</si>
  <si>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</si>
  <si>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</si>
  <si>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</si>
  <si>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</si>
  <si>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</si>
  <si>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</si>
  <si>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</si>
  <si>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</si>
  <si>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</si>
  <si>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</si>
  <si>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</si>
  <si>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</si>
  <si>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</si>
  <si>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</si>
  <si>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</si>
  <si>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TERRACE</t>
  </si>
  <si>
    <t>THITE VALUE - 2021</t>
  </si>
  <si>
    <t>BUA</t>
  </si>
  <si>
    <t>RATE</t>
  </si>
  <si>
    <t>AREA</t>
  </si>
  <si>
    <t>IGR-24.07.24</t>
  </si>
  <si>
    <t>IGR-12.03.24</t>
  </si>
  <si>
    <t>IGR-01.09.23</t>
  </si>
  <si>
    <t>YOC-2012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</si>
</sst>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9F783-201B-40B8-925B-1AE79951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331F9A-0302-493F-8252-9CE8EC14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03F98-3E12-48E4-A7CA-7C9F4B7FF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29770</xdr:colOff>
      <xdr:row>44</xdr:row>
      <xdr:rowOff>1097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2BD1C-342B-432A-8762-C31494D6C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64170" cy="7859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EAB68-08BA-4CC9-8B27-D7B2A7D9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78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E6D8A-3553-4388-BB2F-0073EF0B2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282562.80799999996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311962.80799999996</v>
      </c>
      <c r="D9" s="59" t="s">
        <v>62</v>
      </c>
      <c r="E9" s="60">
        <f>C9/10.764</f>
        <v>28982.052025269415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2012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12</v>
      </c>
      <c r="D13" s="66">
        <f>D12-C13</f>
        <v>88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24" sqref="E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14800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12300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12</v>
      </c>
      <c r="D7" s="24">
        <v>2024</v>
      </c>
    </row>
    <row r="8" spans="1:5" x14ac:dyDescent="0.25">
      <c r="A8" s="15" t="s">
        <v>18</v>
      </c>
      <c r="B8" s="23"/>
      <c r="C8" s="24">
        <f>C9-C7</f>
        <v>48</v>
      </c>
      <c r="D8" s="24">
        <v>2012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18</v>
      </c>
      <c r="D10" s="24"/>
    </row>
    <row r="11" spans="1:5" x14ac:dyDescent="0.25">
      <c r="A11" s="15"/>
      <c r="B11" s="25"/>
      <c r="C11" s="26">
        <f>C10%</f>
        <v>0.18</v>
      </c>
      <c r="D11" s="26"/>
    </row>
    <row r="12" spans="1:5" x14ac:dyDescent="0.25">
      <c r="A12" s="15" t="s">
        <v>21</v>
      </c>
      <c r="B12" s="18"/>
      <c r="C12" s="19">
        <f>C6*C11</f>
        <v>450</v>
      </c>
      <c r="D12" s="22"/>
    </row>
    <row r="13" spans="1:5" x14ac:dyDescent="0.25">
      <c r="A13" s="15" t="s">
        <v>22</v>
      </c>
      <c r="B13" s="18"/>
      <c r="C13" s="19">
        <f>C6-C12</f>
        <v>2050</v>
      </c>
      <c r="D13" s="22"/>
    </row>
    <row r="14" spans="1:5" x14ac:dyDescent="0.25">
      <c r="A14" s="15" t="s">
        <v>15</v>
      </c>
      <c r="B14" s="18"/>
      <c r="C14" s="19">
        <f>C5</f>
        <v>12300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14350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ACA</v>
      </c>
      <c r="B18" s="7"/>
      <c r="C18" s="29">
        <v>988</v>
      </c>
      <c r="D18" s="24"/>
    </row>
    <row r="19" spans="1:5" x14ac:dyDescent="0.25">
      <c r="A19" s="15" t="s">
        <v>73</v>
      </c>
      <c r="B19" s="6"/>
      <c r="C19" s="30">
        <f>C18*C16</f>
        <v>14177800</v>
      </c>
      <c r="D19" s="31"/>
      <c r="E19" s="66"/>
    </row>
    <row r="20" spans="1:5" x14ac:dyDescent="0.25">
      <c r="A20" s="15" t="s">
        <v>24</v>
      </c>
      <c r="C20" s="32">
        <f>C19*90%</f>
        <v>12760020</v>
      </c>
      <c r="D20" s="30"/>
    </row>
    <row r="21" spans="1:5" x14ac:dyDescent="0.25">
      <c r="A21" s="15" t="s">
        <v>25</v>
      </c>
      <c r="C21" s="32">
        <f>C19*80%</f>
        <v>11342240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2470000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29537.083333333332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workbookViewId="0">
      <selection activeCell="F5" sqref="F5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4" x14ac:dyDescent="0.25">
      <c r="A2" s="4">
        <v>1</v>
      </c>
      <c r="B2" s="4">
        <f t="shared" ref="B2:B16" si="0">Q2</f>
        <v>1087</v>
      </c>
      <c r="C2" s="4">
        <f t="shared" ref="C2:C16" si="1">B2*1.2</f>
        <v>1304.3999999999999</v>
      </c>
      <c r="D2" s="4">
        <f t="shared" ref="D2:D16" si="2">C2*1.2</f>
        <v>1565.2799999999997</v>
      </c>
      <c r="E2" s="5">
        <f t="shared" ref="E2:E16" si="3">R2</f>
        <v>15000000</v>
      </c>
      <c r="F2" s="4">
        <f t="shared" ref="F2:F15" si="4">ROUND((E2/B2),0)</f>
        <v>13799</v>
      </c>
      <c r="G2" s="4">
        <f t="shared" ref="G2:G15" si="5">ROUND((E2/C2),0)</f>
        <v>11500</v>
      </c>
      <c r="H2" s="4">
        <f t="shared" ref="H2:H15" si="6">ROUND((E2/D2),0)</f>
        <v>9583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991+96</f>
        <v>1087</v>
      </c>
      <c r="R2" s="2">
        <v>15000000</v>
      </c>
      <c r="S2" s="2" t="s">
        <v>89</v>
      </c>
      <c r="V2">
        <v>991</v>
      </c>
      <c r="W2">
        <v>240</v>
      </c>
      <c r="X2">
        <f>W2*0.4</f>
        <v>96</v>
      </c>
    </row>
    <row r="3" spans="1:24" x14ac:dyDescent="0.25">
      <c r="A3" s="4">
        <v>2</v>
      </c>
      <c r="B3" s="4">
        <f t="shared" si="0"/>
        <v>988</v>
      </c>
      <c r="C3" s="4">
        <f t="shared" si="1"/>
        <v>1185.5999999999999</v>
      </c>
      <c r="D3" s="4">
        <f t="shared" si="2"/>
        <v>1422.7199999999998</v>
      </c>
      <c r="E3" s="5">
        <f t="shared" si="3"/>
        <v>14100000</v>
      </c>
      <c r="F3" s="74">
        <f t="shared" si="4"/>
        <v>14271</v>
      </c>
      <c r="G3" s="74">
        <f t="shared" si="5"/>
        <v>11893</v>
      </c>
      <c r="H3" s="74">
        <f t="shared" si="6"/>
        <v>9911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909+79</f>
        <v>988</v>
      </c>
      <c r="R3" s="75">
        <v>14100000</v>
      </c>
      <c r="S3" s="75" t="s">
        <v>90</v>
      </c>
      <c r="T3" s="7"/>
      <c r="V3">
        <v>909</v>
      </c>
      <c r="W3">
        <v>198</v>
      </c>
      <c r="X3">
        <f>W3*0.4</f>
        <v>79.2</v>
      </c>
    </row>
    <row r="4" spans="1:24" x14ac:dyDescent="0.25">
      <c r="A4" s="4">
        <v>3</v>
      </c>
      <c r="B4" s="4">
        <f t="shared" si="0"/>
        <v>988</v>
      </c>
      <c r="C4" s="4">
        <f t="shared" si="1"/>
        <v>1185.5999999999999</v>
      </c>
      <c r="D4" s="4">
        <f t="shared" si="2"/>
        <v>1422.7199999999998</v>
      </c>
      <c r="E4" s="5">
        <f t="shared" si="3"/>
        <v>14100000</v>
      </c>
      <c r="F4" s="74">
        <f t="shared" si="4"/>
        <v>14271</v>
      </c>
      <c r="G4" s="74">
        <f t="shared" si="5"/>
        <v>11893</v>
      </c>
      <c r="H4" s="74">
        <f t="shared" si="6"/>
        <v>9911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909+79</f>
        <v>988</v>
      </c>
      <c r="R4" s="75">
        <v>14100000</v>
      </c>
      <c r="S4" s="75" t="s">
        <v>91</v>
      </c>
      <c r="T4" s="7"/>
      <c r="V4">
        <v>909</v>
      </c>
      <c r="W4">
        <v>198</v>
      </c>
      <c r="X4">
        <f>W4*0.4</f>
        <v>79.2</v>
      </c>
    </row>
    <row r="5" spans="1:24" x14ac:dyDescent="0.25">
      <c r="A5" s="4">
        <v>4</v>
      </c>
      <c r="B5" s="4">
        <f t="shared" si="0"/>
        <v>1159</v>
      </c>
      <c r="C5" s="4">
        <f t="shared" si="1"/>
        <v>1390.8</v>
      </c>
      <c r="D5" s="4">
        <f t="shared" si="2"/>
        <v>1668.9599999999998</v>
      </c>
      <c r="E5" s="5">
        <f t="shared" si="3"/>
        <v>16000000</v>
      </c>
      <c r="F5" s="74">
        <f t="shared" si="4"/>
        <v>13805</v>
      </c>
      <c r="G5" s="74">
        <f t="shared" si="5"/>
        <v>11504</v>
      </c>
      <c r="H5" s="74">
        <f t="shared" si="6"/>
        <v>9587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1159</v>
      </c>
      <c r="R5" s="75">
        <v>16000000</v>
      </c>
      <c r="S5" s="2"/>
    </row>
    <row r="6" spans="1:24" x14ac:dyDescent="0.25">
      <c r="A6" s="4">
        <v>5</v>
      </c>
      <c r="B6" s="4">
        <f t="shared" si="0"/>
        <v>1100</v>
      </c>
      <c r="C6" s="4">
        <f t="shared" si="1"/>
        <v>1320</v>
      </c>
      <c r="D6" s="4">
        <f t="shared" si="2"/>
        <v>1584</v>
      </c>
      <c r="E6" s="5">
        <f t="shared" si="3"/>
        <v>16000000</v>
      </c>
      <c r="F6" s="74">
        <f t="shared" si="4"/>
        <v>14545</v>
      </c>
      <c r="G6" s="74">
        <f t="shared" si="5"/>
        <v>12121</v>
      </c>
      <c r="H6" s="74">
        <f t="shared" si="6"/>
        <v>10101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1100</v>
      </c>
      <c r="R6" s="75">
        <v>16000000</v>
      </c>
      <c r="S6" s="2"/>
    </row>
    <row r="7" spans="1:24" x14ac:dyDescent="0.25">
      <c r="A7" s="4">
        <v>6</v>
      </c>
      <c r="B7" s="4">
        <f t="shared" si="0"/>
        <v>1188</v>
      </c>
      <c r="C7" s="4">
        <f t="shared" si="1"/>
        <v>1425.6</v>
      </c>
      <c r="D7" s="4">
        <f t="shared" si="2"/>
        <v>1710.7199999999998</v>
      </c>
      <c r="E7" s="5">
        <f t="shared" si="3"/>
        <v>18500000</v>
      </c>
      <c r="F7" s="74">
        <f t="shared" si="4"/>
        <v>15572</v>
      </c>
      <c r="G7" s="74">
        <f t="shared" si="5"/>
        <v>12977</v>
      </c>
      <c r="H7" s="74">
        <f t="shared" si="6"/>
        <v>10814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1188</v>
      </c>
      <c r="R7" s="75">
        <v>18500000</v>
      </c>
      <c r="S7" s="2"/>
    </row>
    <row r="8" spans="1:24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5:Q10" si="10">P8/1.2</f>
        <v>0</v>
      </c>
      <c r="R8" s="2">
        <v>0</v>
      </c>
      <c r="S8" s="2"/>
    </row>
    <row r="9" spans="1:24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24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24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4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4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4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4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4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92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53" t="s">
        <v>83</v>
      </c>
      <c r="G26" s="53">
        <v>909</v>
      </c>
      <c r="I26" s="10">
        <v>909</v>
      </c>
    </row>
    <row r="27" spans="1:19" s="10" customFormat="1" x14ac:dyDescent="0.25">
      <c r="F27" s="53" t="s">
        <v>84</v>
      </c>
      <c r="G27" s="53">
        <v>198</v>
      </c>
      <c r="H27" s="10">
        <v>14100000</v>
      </c>
      <c r="I27" s="10">
        <v>79</v>
      </c>
    </row>
    <row r="28" spans="1:19" s="10" customFormat="1" x14ac:dyDescent="0.25">
      <c r="C28" s="68" t="s">
        <v>74</v>
      </c>
      <c r="D28" s="68"/>
      <c r="F28" s="53" t="s">
        <v>83</v>
      </c>
      <c r="G28" s="53">
        <f>SUM(G26:G27)</f>
        <v>1107</v>
      </c>
      <c r="H28" s="10">
        <v>988</v>
      </c>
      <c r="I28" s="10">
        <f>SUM(I26:I27)</f>
        <v>988</v>
      </c>
    </row>
    <row r="29" spans="1:19" s="10" customFormat="1" x14ac:dyDescent="0.25">
      <c r="C29" s="68" t="s">
        <v>1</v>
      </c>
      <c r="D29" s="68"/>
      <c r="F29" s="53" t="s">
        <v>71</v>
      </c>
      <c r="G29" s="53">
        <f>1091+198</f>
        <v>1289</v>
      </c>
    </row>
    <row r="30" spans="1:19" s="10" customFormat="1" x14ac:dyDescent="0.25">
      <c r="F30" s="53" t="s">
        <v>72</v>
      </c>
      <c r="G30" s="53"/>
    </row>
    <row r="31" spans="1:19" s="10" customFormat="1" x14ac:dyDescent="0.25">
      <c r="C31" s="71" t="s">
        <v>85</v>
      </c>
      <c r="D31" s="71"/>
      <c r="F31" s="71" t="s">
        <v>73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 t="s">
        <v>86</v>
      </c>
      <c r="D32" s="71">
        <v>1091</v>
      </c>
      <c r="F32" s="71" t="s">
        <v>24</v>
      </c>
      <c r="G32" s="71">
        <f>G31*90%</f>
        <v>0</v>
      </c>
    </row>
    <row r="33" spans="3:7" s="10" customFormat="1" x14ac:dyDescent="0.25">
      <c r="C33" s="71" t="s">
        <v>87</v>
      </c>
      <c r="D33" s="71">
        <v>10500</v>
      </c>
      <c r="F33" s="71" t="s">
        <v>25</v>
      </c>
      <c r="G33" s="71">
        <f>G31*80%</f>
        <v>0</v>
      </c>
    </row>
    <row r="34" spans="3:7" s="10" customFormat="1" x14ac:dyDescent="0.25">
      <c r="C34" s="71" t="s">
        <v>73</v>
      </c>
      <c r="D34" s="71">
        <f>D32*D33</f>
        <v>11455500</v>
      </c>
    </row>
    <row r="35" spans="3:7" s="10" customFormat="1" x14ac:dyDescent="0.25">
      <c r="C35" s="71" t="s">
        <v>84</v>
      </c>
      <c r="D35" s="71"/>
    </row>
    <row r="36" spans="3:7" s="10" customFormat="1" x14ac:dyDescent="0.25">
      <c r="C36" s="71" t="s">
        <v>88</v>
      </c>
      <c r="D36" s="71">
        <v>198</v>
      </c>
    </row>
    <row r="37" spans="3:7" s="10" customFormat="1" x14ac:dyDescent="0.25">
      <c r="C37" s="71" t="s">
        <v>87</v>
      </c>
      <c r="D37" s="71">
        <v>3000</v>
      </c>
    </row>
    <row r="38" spans="3:7" s="10" customFormat="1" x14ac:dyDescent="0.25">
      <c r="C38" s="71" t="s">
        <v>73</v>
      </c>
      <c r="D38" s="71">
        <f>D36*D37</f>
        <v>594000</v>
      </c>
    </row>
    <row r="39" spans="3:7" s="10" customFormat="1" x14ac:dyDescent="0.25">
      <c r="C39" s="71"/>
      <c r="D39" s="71"/>
    </row>
    <row r="40" spans="3:7" s="10" customFormat="1" x14ac:dyDescent="0.25">
      <c r="C40" s="71"/>
      <c r="D40" s="71">
        <f>D38+D34</f>
        <v>12049500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2024-08-08T09:52:34Z</dcterms:modified>
</cp:coreProperties>
</file>