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SBI\RACPC Andheri (East)\Kumar Swapnil\"/>
    </mc:Choice>
  </mc:AlternateContent>
  <xr:revisionPtr revIDLastSave="0" documentId="13_ncr:1_{3EB8961D-CD56-461A-BAF7-C2668B94AC60}" xr6:coauthVersionLast="36" xr6:coauthVersionMax="36" xr10:uidLastSave="{00000000-0000-0000-0000-000000000000}"/>
  <bookViews>
    <workbookView xWindow="0" yWindow="0" windowWidth="28800" windowHeight="12105" activeTab="6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  <sheet name="Sheet13" sheetId="25" r:id="rId14"/>
    <sheet name="Sheet14" sheetId="26" r:id="rId15"/>
  </sheets>
  <calcPr calcId="191029"/>
</workbook>
</file>

<file path=xl/calcChain.xml><?xml version="1.0" encoding="utf-8"?>
<calcChain xmlns="http://schemas.openxmlformats.org/spreadsheetml/2006/main">
  <c r="Q31" i="4" l="1"/>
  <c r="Q35" i="4"/>
  <c r="Q34" i="4"/>
  <c r="Q33" i="4"/>
  <c r="Q32" i="4"/>
  <c r="Q30" i="4"/>
  <c r="Q29" i="4"/>
  <c r="Q28" i="4"/>
  <c r="Q27" i="4"/>
  <c r="Q26" i="4"/>
  <c r="Q25" i="4"/>
  <c r="Q24" i="4"/>
  <c r="Q23" i="4"/>
  <c r="Q22" i="4"/>
  <c r="Q21" i="4"/>
  <c r="Q20" i="4"/>
  <c r="Q19" i="4"/>
  <c r="Q18" i="4"/>
  <c r="Q13" i="4" l="1"/>
  <c r="G16" i="4"/>
  <c r="U3" i="4"/>
  <c r="U2" i="4"/>
  <c r="Q2" i="4"/>
  <c r="Q7" i="4"/>
  <c r="Q8" i="4"/>
  <c r="Q9" i="4"/>
  <c r="Q6" i="4"/>
  <c r="P5" i="4"/>
  <c r="P4" i="4"/>
  <c r="I18" i="4"/>
  <c r="G25" i="4"/>
  <c r="V2" i="4" l="1"/>
  <c r="V3" i="4"/>
  <c r="P3" i="4"/>
  <c r="P14" i="4"/>
  <c r="Q14" i="4" s="1"/>
  <c r="B14" i="4" s="1"/>
  <c r="C14" i="4" s="1"/>
  <c r="D14" i="4" s="1"/>
  <c r="J14" i="4"/>
  <c r="I14" i="4"/>
  <c r="E14" i="4"/>
  <c r="A14" i="4"/>
  <c r="P13" i="4"/>
  <c r="B13" i="4" s="1"/>
  <c r="C13" i="4" s="1"/>
  <c r="D13" i="4" s="1"/>
  <c r="J13" i="4"/>
  <c r="I13" i="4"/>
  <c r="E13" i="4"/>
  <c r="A13" i="4"/>
  <c r="I27" i="4"/>
  <c r="H14" i="4" l="1"/>
  <c r="I29" i="4"/>
  <c r="G26" i="4"/>
  <c r="G27" i="4" s="1"/>
  <c r="H13" i="4"/>
  <c r="F14" i="4"/>
  <c r="F13" i="4"/>
  <c r="G13" i="4"/>
  <c r="G14" i="4"/>
  <c r="J10" i="4" l="1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2" i="4" l="1"/>
  <c r="J12" i="4"/>
  <c r="I12" i="4"/>
  <c r="E12" i="4"/>
  <c r="A12" i="4"/>
  <c r="P11" i="4"/>
  <c r="J11" i="4"/>
  <c r="I11" i="4"/>
  <c r="E11" i="4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3" i="4"/>
  <c r="F4" i="4"/>
  <c r="F5" i="4"/>
  <c r="F6" i="4"/>
  <c r="F2" i="4"/>
  <c r="B11" i="4"/>
  <c r="C11" i="4" s="1"/>
  <c r="B12" i="4"/>
  <c r="C12" i="4" s="1"/>
  <c r="B7" i="4"/>
  <c r="C7" i="4" s="1"/>
  <c r="F11" i="4" l="1"/>
  <c r="D5" i="4"/>
  <c r="H5" i="4" s="1"/>
  <c r="D10" i="4"/>
  <c r="H10" i="4" s="1"/>
  <c r="G10" i="4"/>
  <c r="D9" i="4"/>
  <c r="H9" i="4" s="1"/>
  <c r="G9" i="4"/>
  <c r="F7" i="4"/>
  <c r="D3" i="4"/>
  <c r="H3" i="4" s="1"/>
  <c r="G3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2" i="4"/>
  <c r="H12" i="4" s="1"/>
  <c r="G12" i="4"/>
  <c r="F12" i="4"/>
  <c r="D11" i="4"/>
  <c r="H11" i="4" s="1"/>
  <c r="G11" i="4"/>
  <c r="D7" i="4" l="1"/>
  <c r="H7" i="4" s="1"/>
  <c r="G7" i="4"/>
</calcChain>
</file>

<file path=xl/sharedStrings.xml><?xml version="1.0" encoding="utf-8"?>
<sst xmlns="http://schemas.openxmlformats.org/spreadsheetml/2006/main" count="31" uniqueCount="25">
  <si>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</si>
  <si>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</si>
  <si>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</si>
  <si>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</si>
  <si>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</si>
  <si>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</si>
  <si>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</si>
  <si>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</si>
  <si>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</si>
  <si>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</si>
  <si>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</si>
  <si>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</si>
  <si>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</si>
  <si>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ca</t>
  </si>
  <si>
    <t>rate</t>
  </si>
  <si>
    <t>fmv</t>
  </si>
  <si>
    <t>24.03.24</t>
  </si>
  <si>
    <t>16.03.24</t>
  </si>
  <si>
    <t>car</t>
  </si>
  <si>
    <t>Flat No. 304, 3rd floorm Bldg R -2/9, Zinnia, Anhar Amrit Shakti, chandivali, powai, andheri east</t>
  </si>
  <si>
    <t>bua</t>
  </si>
  <si>
    <t>12.06.2023</t>
  </si>
  <si>
    <t>28.07.24</t>
  </si>
  <si>
    <t>mca</t>
  </si>
  <si>
    <t>weightage remark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</si>
</sst>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8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4" fontId="0" fillId="3" borderId="0" xfId="0" applyNumberFormat="1" applyFill="1"/>
    <xf numFmtId="0" fontId="3" fillId="0" borderId="0" xfId="0" applyFo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409575</xdr:colOff>
      <xdr:row>49</xdr:row>
      <xdr:rowOff>123825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163CFC4-A496-45AA-8222-38CF1195FD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87975" cy="900112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420350</xdr:colOff>
      <xdr:row>48</xdr:row>
      <xdr:rowOff>106039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5A6E5F3-D3D4-4EB5-93EF-B6851A1AFD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954750" cy="9059539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F892C51-5942-4A9D-A7B2-DA49426E63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60F32E6-A5A8-43CF-9525-EA1C41D547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30</xdr:col>
      <xdr:colOff>409575</xdr:colOff>
      <xdr:row>50</xdr:row>
      <xdr:rowOff>104775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314D2E3-F131-49C0-81E4-0E35BAC177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8087975" cy="848677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410823</xdr:colOff>
      <xdr:row>48</xdr:row>
      <xdr:rowOff>48881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06C6B0A-B56B-4878-BEBB-12C7AC79B2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945223" cy="900238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372718</xdr:colOff>
      <xdr:row>49</xdr:row>
      <xdr:rowOff>144125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191D7D0-7B27-414D-A927-FA14C04B90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07118" cy="895475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24</xdr:col>
      <xdr:colOff>78253</xdr:colOff>
      <xdr:row>42</xdr:row>
      <xdr:rowOff>10457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F01486D-43C6-4F4B-AAB8-A1A6972FE6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4708653" cy="667795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200025</xdr:colOff>
      <xdr:row>8</xdr:row>
      <xdr:rowOff>13278</xdr:rowOff>
    </xdr:from>
    <xdr:to>
      <xdr:col>21</xdr:col>
      <xdr:colOff>115548</xdr:colOff>
      <xdr:row>48</xdr:row>
      <xdr:rowOff>125056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22CF503-B1CF-438B-93EF-DC63CDE92F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076825" y="1537278"/>
          <a:ext cx="7840323" cy="773177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420350</xdr:colOff>
      <xdr:row>47</xdr:row>
      <xdr:rowOff>163171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54A50A6-DD0E-4D59-B3A8-D0D10EAB87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54750" cy="8926171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201244</xdr:colOff>
      <xdr:row>48</xdr:row>
      <xdr:rowOff>29829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7393EDE-B7B4-476B-A768-E76888C52A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35644" cy="8983329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239349</xdr:colOff>
      <xdr:row>48</xdr:row>
      <xdr:rowOff>10776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35F8598-6288-4C49-841B-5CBACEB154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73749" cy="896427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42"/>
  <sheetViews>
    <sheetView topLeftCell="C1" zoomScaleNormal="100" workbookViewId="0">
      <selection activeCell="R2" sqref="R2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0.140625" customWidth="1"/>
    <col min="21" max="21" width="13.42578125" bestFit="1" customWidth="1"/>
  </cols>
  <sheetData>
    <row r="1" spans="1:22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2" x14ac:dyDescent="0.25">
      <c r="A2" s="4">
        <f t="shared" ref="A2:A12" si="0">N2</f>
        <v>0</v>
      </c>
      <c r="B2" s="4">
        <f t="shared" ref="B2:B12" si="1">Q2</f>
        <v>696.66666666666674</v>
      </c>
      <c r="C2" s="4">
        <f>B2*1.2</f>
        <v>836.00000000000011</v>
      </c>
      <c r="D2" s="4">
        <f t="shared" ref="D2:D10" si="2">C2*1.2</f>
        <v>1003.2</v>
      </c>
      <c r="E2" s="5">
        <f t="shared" ref="E2:E10" si="3">R2</f>
        <v>21700000</v>
      </c>
      <c r="F2" s="10">
        <f t="shared" ref="F2:F10" si="4">ROUND((E2/B2),0)</f>
        <v>31148</v>
      </c>
      <c r="G2" s="15">
        <f t="shared" ref="G2:G10" si="5">ROUND((E2/C2),0)</f>
        <v>25957</v>
      </c>
      <c r="H2" s="10">
        <f t="shared" ref="H2:H10" si="6">ROUND((E2/D2),0)</f>
        <v>21631</v>
      </c>
      <c r="I2" s="4" t="e">
        <f>#REF!</f>
        <v>#REF!</v>
      </c>
      <c r="J2" s="4" t="str">
        <f t="shared" ref="J2:J10" si="7">S2</f>
        <v>12.06.2023</v>
      </c>
      <c r="O2">
        <v>0</v>
      </c>
      <c r="P2">
        <v>836</v>
      </c>
      <c r="Q2">
        <f>P2/1.2</f>
        <v>696.66666666666674</v>
      </c>
      <c r="R2" s="2">
        <v>21700000</v>
      </c>
      <c r="S2" s="8" t="s">
        <v>21</v>
      </c>
      <c r="T2" s="8">
        <v>12</v>
      </c>
      <c r="U2" s="2">
        <f>R2+1302000+30000</f>
        <v>23032000</v>
      </c>
      <c r="V2">
        <f>U2/Q2</f>
        <v>33060.287081339709</v>
      </c>
    </row>
    <row r="3" spans="1:22" x14ac:dyDescent="0.25">
      <c r="A3" s="4">
        <f t="shared" si="0"/>
        <v>0</v>
      </c>
      <c r="B3" s="4">
        <f t="shared" si="1"/>
        <v>629</v>
      </c>
      <c r="C3" s="4">
        <f t="shared" ref="C3:C12" si="8">B3*1.2</f>
        <v>754.8</v>
      </c>
      <c r="D3" s="4">
        <f t="shared" si="2"/>
        <v>905.75999999999988</v>
      </c>
      <c r="E3" s="5">
        <f t="shared" si="3"/>
        <v>19500000</v>
      </c>
      <c r="F3" s="10">
        <f t="shared" si="4"/>
        <v>31002</v>
      </c>
      <c r="G3" s="10">
        <f t="shared" si="5"/>
        <v>25835</v>
      </c>
      <c r="H3" s="10">
        <f t="shared" si="6"/>
        <v>21529</v>
      </c>
      <c r="I3" s="4" t="e">
        <f>#REF!</f>
        <v>#REF!</v>
      </c>
      <c r="J3" s="4" t="str">
        <f t="shared" si="7"/>
        <v>28.07.24</v>
      </c>
      <c r="O3">
        <v>0</v>
      </c>
      <c r="P3">
        <f t="shared" ref="P3:P5" si="9">O3/1.2</f>
        <v>0</v>
      </c>
      <c r="Q3">
        <v>629</v>
      </c>
      <c r="R3" s="2">
        <v>19500000</v>
      </c>
      <c r="S3" s="8" t="s">
        <v>22</v>
      </c>
      <c r="T3" s="8">
        <v>7</v>
      </c>
      <c r="U3" s="2">
        <f>R3+1170000+30000</f>
        <v>20700000</v>
      </c>
      <c r="V3">
        <f>U3/Q3</f>
        <v>32909.379968203495</v>
      </c>
    </row>
    <row r="4" spans="1:22" x14ac:dyDescent="0.25">
      <c r="A4" s="4">
        <f t="shared" si="0"/>
        <v>0</v>
      </c>
      <c r="B4" s="4">
        <f t="shared" si="1"/>
        <v>750</v>
      </c>
      <c r="C4" s="4">
        <f t="shared" si="8"/>
        <v>900</v>
      </c>
      <c r="D4" s="4">
        <f t="shared" si="2"/>
        <v>1080</v>
      </c>
      <c r="E4" s="5">
        <f t="shared" si="3"/>
        <v>20000000</v>
      </c>
      <c r="F4" s="10">
        <f t="shared" si="4"/>
        <v>26667</v>
      </c>
      <c r="G4" s="10">
        <f t="shared" si="5"/>
        <v>22222</v>
      </c>
      <c r="H4" s="10">
        <f t="shared" si="6"/>
        <v>18519</v>
      </c>
      <c r="I4" s="4" t="e">
        <f>#REF!</f>
        <v>#REF!</v>
      </c>
      <c r="J4" s="4">
        <f t="shared" si="7"/>
        <v>0</v>
      </c>
      <c r="O4">
        <v>0</v>
      </c>
      <c r="P4">
        <f t="shared" si="9"/>
        <v>0</v>
      </c>
      <c r="Q4">
        <v>750</v>
      </c>
      <c r="R4" s="2">
        <v>20000000</v>
      </c>
      <c r="S4" s="8"/>
      <c r="T4" s="8"/>
    </row>
    <row r="5" spans="1:22" x14ac:dyDescent="0.25">
      <c r="A5" s="4">
        <f t="shared" si="0"/>
        <v>0</v>
      </c>
      <c r="B5" s="4">
        <f t="shared" si="1"/>
        <v>750</v>
      </c>
      <c r="C5" s="4">
        <f t="shared" si="8"/>
        <v>900</v>
      </c>
      <c r="D5" s="4">
        <f t="shared" si="2"/>
        <v>1080</v>
      </c>
      <c r="E5" s="5">
        <f t="shared" si="3"/>
        <v>21500000</v>
      </c>
      <c r="F5" s="10">
        <f t="shared" si="4"/>
        <v>28667</v>
      </c>
      <c r="G5" s="10">
        <f t="shared" si="5"/>
        <v>23889</v>
      </c>
      <c r="H5" s="10">
        <f t="shared" si="6"/>
        <v>19907</v>
      </c>
      <c r="I5" s="4" t="e">
        <f>#REF!</f>
        <v>#REF!</v>
      </c>
      <c r="J5" s="4">
        <f t="shared" si="7"/>
        <v>0</v>
      </c>
      <c r="O5" s="8">
        <v>0</v>
      </c>
      <c r="P5" s="8">
        <f t="shared" si="9"/>
        <v>0</v>
      </c>
      <c r="Q5" s="8">
        <v>750</v>
      </c>
      <c r="R5" s="16">
        <v>21500000</v>
      </c>
      <c r="S5" s="8"/>
      <c r="T5" s="8"/>
    </row>
    <row r="6" spans="1:22" x14ac:dyDescent="0.25">
      <c r="A6" s="4">
        <f t="shared" si="0"/>
        <v>0</v>
      </c>
      <c r="B6" s="4">
        <f t="shared" si="1"/>
        <v>806.66666666666674</v>
      </c>
      <c r="C6" s="4">
        <f t="shared" si="8"/>
        <v>968</v>
      </c>
      <c r="D6" s="4">
        <f t="shared" si="2"/>
        <v>1161.5999999999999</v>
      </c>
      <c r="E6" s="5">
        <f t="shared" si="3"/>
        <v>26500000</v>
      </c>
      <c r="F6" s="10">
        <f t="shared" si="4"/>
        <v>32851</v>
      </c>
      <c r="G6" s="15">
        <f t="shared" si="5"/>
        <v>27376</v>
      </c>
      <c r="H6" s="10">
        <f t="shared" si="6"/>
        <v>22813</v>
      </c>
      <c r="I6" s="4" t="e">
        <f>#REF!</f>
        <v>#REF!</v>
      </c>
      <c r="J6" s="4">
        <f t="shared" si="7"/>
        <v>0</v>
      </c>
      <c r="O6" s="8">
        <v>0</v>
      </c>
      <c r="P6" s="8">
        <v>968</v>
      </c>
      <c r="Q6" s="8">
        <f>P6/1.2</f>
        <v>806.66666666666674</v>
      </c>
      <c r="R6" s="16">
        <v>26500000</v>
      </c>
      <c r="S6" s="8"/>
      <c r="T6" s="8"/>
    </row>
    <row r="7" spans="1:22" x14ac:dyDescent="0.25">
      <c r="A7" s="4">
        <f t="shared" si="0"/>
        <v>0</v>
      </c>
      <c r="B7" s="4">
        <f t="shared" si="1"/>
        <v>625</v>
      </c>
      <c r="C7" s="4">
        <f t="shared" si="8"/>
        <v>750</v>
      </c>
      <c r="D7" s="4">
        <f t="shared" si="2"/>
        <v>900</v>
      </c>
      <c r="E7" s="5">
        <f t="shared" si="3"/>
        <v>22500000</v>
      </c>
      <c r="F7" s="10">
        <f t="shared" si="4"/>
        <v>36000</v>
      </c>
      <c r="G7" s="15">
        <f t="shared" si="5"/>
        <v>30000</v>
      </c>
      <c r="H7" s="10">
        <f t="shared" si="6"/>
        <v>25000</v>
      </c>
      <c r="I7" s="4" t="e">
        <f>#REF!</f>
        <v>#REF!</v>
      </c>
      <c r="J7" s="4">
        <f t="shared" si="7"/>
        <v>0</v>
      </c>
      <c r="O7" s="8">
        <v>0</v>
      </c>
      <c r="P7" s="8">
        <v>750</v>
      </c>
      <c r="Q7" s="8">
        <f t="shared" ref="Q7:Q9" si="10">P7/1.2</f>
        <v>625</v>
      </c>
      <c r="R7" s="16">
        <v>22500000</v>
      </c>
      <c r="S7" s="8"/>
      <c r="T7" s="8"/>
    </row>
    <row r="8" spans="1:22" x14ac:dyDescent="0.25">
      <c r="A8" s="4">
        <f t="shared" si="0"/>
        <v>0</v>
      </c>
      <c r="B8" s="4">
        <f t="shared" si="1"/>
        <v>583.33333333333337</v>
      </c>
      <c r="C8" s="4">
        <f t="shared" si="8"/>
        <v>700</v>
      </c>
      <c r="D8" s="4">
        <f t="shared" si="2"/>
        <v>840</v>
      </c>
      <c r="E8" s="5">
        <f t="shared" si="3"/>
        <v>17000000</v>
      </c>
      <c r="F8" s="10">
        <f t="shared" si="4"/>
        <v>29143</v>
      </c>
      <c r="G8" s="10">
        <f t="shared" si="5"/>
        <v>24286</v>
      </c>
      <c r="H8" s="10">
        <f t="shared" si="6"/>
        <v>20238</v>
      </c>
      <c r="I8" s="4" t="e">
        <f>#REF!</f>
        <v>#REF!</v>
      </c>
      <c r="J8" s="4">
        <f t="shared" si="7"/>
        <v>0</v>
      </c>
      <c r="O8" s="8">
        <v>0</v>
      </c>
      <c r="P8" s="8">
        <v>700</v>
      </c>
      <c r="Q8" s="8">
        <f t="shared" si="10"/>
        <v>583.33333333333337</v>
      </c>
      <c r="R8" s="16">
        <v>17000000</v>
      </c>
      <c r="S8" s="8"/>
      <c r="T8" s="8"/>
    </row>
    <row r="9" spans="1:22" x14ac:dyDescent="0.25">
      <c r="A9" s="4">
        <f t="shared" si="0"/>
        <v>0</v>
      </c>
      <c r="B9" s="4">
        <f t="shared" si="1"/>
        <v>708.33333333333337</v>
      </c>
      <c r="C9" s="4">
        <f t="shared" si="8"/>
        <v>850</v>
      </c>
      <c r="D9" s="4">
        <f t="shared" si="2"/>
        <v>1020</v>
      </c>
      <c r="E9" s="5">
        <f t="shared" si="3"/>
        <v>20500000</v>
      </c>
      <c r="F9" s="10">
        <f t="shared" si="4"/>
        <v>28941</v>
      </c>
      <c r="G9" s="10">
        <f t="shared" si="5"/>
        <v>24118</v>
      </c>
      <c r="H9" s="10">
        <f t="shared" si="6"/>
        <v>20098</v>
      </c>
      <c r="I9" s="4" t="e">
        <f>#REF!</f>
        <v>#REF!</v>
      </c>
      <c r="J9" s="4">
        <f t="shared" si="7"/>
        <v>0</v>
      </c>
      <c r="O9" s="8">
        <v>0</v>
      </c>
      <c r="P9" s="8">
        <v>850</v>
      </c>
      <c r="Q9" s="8">
        <f t="shared" si="10"/>
        <v>708.33333333333337</v>
      </c>
      <c r="R9" s="16">
        <v>20500000</v>
      </c>
      <c r="S9" s="8"/>
      <c r="T9" s="8"/>
    </row>
    <row r="10" spans="1:22" x14ac:dyDescent="0.25">
      <c r="A10" s="4">
        <f t="shared" si="0"/>
        <v>0</v>
      </c>
      <c r="B10" s="4">
        <f t="shared" si="1"/>
        <v>770</v>
      </c>
      <c r="C10" s="4">
        <f t="shared" si="8"/>
        <v>924</v>
      </c>
      <c r="D10" s="4">
        <f t="shared" si="2"/>
        <v>1108.8</v>
      </c>
      <c r="E10" s="5">
        <f t="shared" si="3"/>
        <v>22000000</v>
      </c>
      <c r="F10" s="10">
        <f t="shared" si="4"/>
        <v>28571</v>
      </c>
      <c r="G10" s="10">
        <f t="shared" si="5"/>
        <v>23810</v>
      </c>
      <c r="H10" s="10">
        <f t="shared" si="6"/>
        <v>19841</v>
      </c>
      <c r="I10" s="4" t="e">
        <f>#REF!</f>
        <v>#REF!</v>
      </c>
      <c r="J10" s="4">
        <f t="shared" si="7"/>
        <v>0</v>
      </c>
      <c r="O10" s="8">
        <v>0</v>
      </c>
      <c r="P10" s="8"/>
      <c r="Q10" s="8">
        <v>770</v>
      </c>
      <c r="R10" s="16">
        <v>22000000</v>
      </c>
      <c r="S10" s="8"/>
      <c r="T10" s="8"/>
    </row>
    <row r="11" spans="1:22" x14ac:dyDescent="0.25">
      <c r="A11" s="4">
        <f t="shared" si="0"/>
        <v>0</v>
      </c>
      <c r="B11" s="4">
        <f t="shared" si="1"/>
        <v>891</v>
      </c>
      <c r="C11" s="4">
        <f t="shared" si="8"/>
        <v>1069.2</v>
      </c>
      <c r="D11" s="4">
        <f t="shared" ref="D11:D12" si="11">C11*1.2</f>
        <v>1283.04</v>
      </c>
      <c r="E11" s="5">
        <f t="shared" ref="E11:E12" si="12">R11</f>
        <v>32500000</v>
      </c>
      <c r="F11" s="10">
        <f t="shared" ref="F11:F12" si="13">ROUND((E11/B11),0)</f>
        <v>36476</v>
      </c>
      <c r="G11" s="10">
        <f t="shared" ref="G11:G12" si="14">ROUND((E11/C11),0)</f>
        <v>30397</v>
      </c>
      <c r="H11" s="4">
        <f t="shared" ref="H11:H12" si="15">ROUND((E11/D11),0)</f>
        <v>25330</v>
      </c>
      <c r="I11" s="4" t="e">
        <f>#REF!</f>
        <v>#REF!</v>
      </c>
      <c r="J11" s="4" t="str">
        <f t="shared" ref="J11:J12" si="16">S11</f>
        <v>24.03.24</v>
      </c>
      <c r="O11" s="8">
        <v>0</v>
      </c>
      <c r="P11" s="8">
        <f t="shared" ref="P11:P12" si="17">O11/1.2</f>
        <v>0</v>
      </c>
      <c r="Q11" s="8">
        <v>891</v>
      </c>
      <c r="R11" s="16">
        <v>32500000</v>
      </c>
      <c r="S11" s="8" t="s">
        <v>16</v>
      </c>
      <c r="T11" s="8">
        <v>11</v>
      </c>
    </row>
    <row r="12" spans="1:22" x14ac:dyDescent="0.25">
      <c r="A12" s="4">
        <f t="shared" si="0"/>
        <v>0</v>
      </c>
      <c r="B12" s="4">
        <f t="shared" si="1"/>
        <v>855</v>
      </c>
      <c r="C12" s="4">
        <f t="shared" si="8"/>
        <v>1026</v>
      </c>
      <c r="D12" s="4">
        <f t="shared" si="11"/>
        <v>1231.2</v>
      </c>
      <c r="E12" s="5">
        <f t="shared" si="12"/>
        <v>22200000</v>
      </c>
      <c r="F12" s="10">
        <f t="shared" si="13"/>
        <v>25965</v>
      </c>
      <c r="G12" s="4">
        <f t="shared" si="14"/>
        <v>21637</v>
      </c>
      <c r="H12" s="4">
        <f t="shared" si="15"/>
        <v>18031</v>
      </c>
      <c r="I12" s="4" t="e">
        <f>#REF!</f>
        <v>#REF!</v>
      </c>
      <c r="J12" s="4" t="str">
        <f t="shared" si="16"/>
        <v>16.03.24</v>
      </c>
      <c r="O12" s="8">
        <v>0</v>
      </c>
      <c r="P12" s="8">
        <f t="shared" si="17"/>
        <v>0</v>
      </c>
      <c r="Q12" s="8">
        <v>855</v>
      </c>
      <c r="R12" s="16">
        <v>22200000</v>
      </c>
      <c r="S12" s="8" t="s">
        <v>17</v>
      </c>
      <c r="T12" s="8">
        <v>18</v>
      </c>
    </row>
    <row r="13" spans="1:22" x14ac:dyDescent="0.25">
      <c r="A13" s="4">
        <f t="shared" ref="A13:A14" si="18">N13</f>
        <v>0</v>
      </c>
      <c r="B13" s="4">
        <f t="shared" ref="B13:B14" si="19">Q13</f>
        <v>0</v>
      </c>
      <c r="C13" s="4">
        <f t="shared" ref="C13:C14" si="20">B13*1.2</f>
        <v>0</v>
      </c>
      <c r="D13" s="4">
        <f t="shared" ref="D13:D14" si="21">C13*1.2</f>
        <v>0</v>
      </c>
      <c r="E13" s="5">
        <f t="shared" ref="E13:E14" si="22">R13</f>
        <v>0</v>
      </c>
      <c r="F13" s="10" t="e">
        <f t="shared" ref="F13:F14" si="23">ROUND((E13/B13),0)</f>
        <v>#DIV/0!</v>
      </c>
      <c r="G13" s="4" t="e">
        <f t="shared" ref="G13:G14" si="24">ROUND((E13/C13),0)</f>
        <v>#DIV/0!</v>
      </c>
      <c r="H13" s="4" t="e">
        <f t="shared" ref="H13:H14" si="25">ROUND((E13/D13),0)</f>
        <v>#DIV/0!</v>
      </c>
      <c r="I13" s="4" t="e">
        <f>#REF!</f>
        <v>#REF!</v>
      </c>
      <c r="J13" s="4">
        <f t="shared" ref="J13:J14" si="26">S13</f>
        <v>0</v>
      </c>
      <c r="O13" s="8">
        <v>0</v>
      </c>
      <c r="P13" s="8">
        <f t="shared" ref="P13:P14" si="27">O13/1.2</f>
        <v>0</v>
      </c>
      <c r="Q13" s="8">
        <f t="shared" ref="Q13:Q14" si="28">P13/1.2</f>
        <v>0</v>
      </c>
      <c r="R13" s="16">
        <v>0</v>
      </c>
      <c r="S13" s="8"/>
      <c r="T13" s="8"/>
    </row>
    <row r="14" spans="1:22" x14ac:dyDescent="0.25">
      <c r="A14" s="4">
        <f t="shared" si="18"/>
        <v>0</v>
      </c>
      <c r="B14" s="4">
        <f t="shared" si="19"/>
        <v>0</v>
      </c>
      <c r="C14" s="4">
        <f t="shared" si="20"/>
        <v>0</v>
      </c>
      <c r="D14" s="4">
        <f t="shared" si="21"/>
        <v>0</v>
      </c>
      <c r="E14" s="5">
        <f t="shared" si="22"/>
        <v>0</v>
      </c>
      <c r="F14" s="10" t="e">
        <f t="shared" si="23"/>
        <v>#DIV/0!</v>
      </c>
      <c r="G14" s="4" t="e">
        <f t="shared" si="24"/>
        <v>#DIV/0!</v>
      </c>
      <c r="H14" s="4" t="e">
        <f t="shared" si="25"/>
        <v>#DIV/0!</v>
      </c>
      <c r="I14" s="4" t="e">
        <f>#REF!</f>
        <v>#REF!</v>
      </c>
      <c r="J14" s="4">
        <f t="shared" si="26"/>
        <v>0</v>
      </c>
      <c r="O14" s="8">
        <v>0</v>
      </c>
      <c r="P14" s="8">
        <f t="shared" si="27"/>
        <v>0</v>
      </c>
      <c r="Q14" s="8">
        <f t="shared" si="28"/>
        <v>0</v>
      </c>
      <c r="R14" s="16">
        <v>0</v>
      </c>
      <c r="S14" s="8"/>
      <c r="T14" s="8"/>
    </row>
    <row r="15" spans="1:22" x14ac:dyDescent="0.25">
      <c r="H15" t="s">
        <v>19</v>
      </c>
      <c r="O15" s="8"/>
      <c r="P15" s="8"/>
      <c r="Q15" s="8"/>
      <c r="R15" s="8"/>
      <c r="S15" s="8"/>
    </row>
    <row r="16" spans="1:22" x14ac:dyDescent="0.25">
      <c r="G16" s="4">
        <f>I16/1.2</f>
        <v>711.66666666666674</v>
      </c>
      <c r="H16" t="s">
        <v>20</v>
      </c>
      <c r="I16">
        <v>854</v>
      </c>
    </row>
    <row r="17" spans="7:24" x14ac:dyDescent="0.25">
      <c r="H17" t="s">
        <v>14</v>
      </c>
      <c r="I17">
        <v>27000</v>
      </c>
      <c r="O17" t="s">
        <v>23</v>
      </c>
    </row>
    <row r="18" spans="7:24" x14ac:dyDescent="0.25">
      <c r="H18" t="s">
        <v>15</v>
      </c>
      <c r="I18" s="11">
        <f>I17*I16</f>
        <v>23058000</v>
      </c>
      <c r="O18">
        <v>2.61</v>
      </c>
      <c r="P18">
        <v>3.28</v>
      </c>
      <c r="Q18">
        <f>P18*O18</f>
        <v>8.5607999999999986</v>
      </c>
    </row>
    <row r="19" spans="7:24" x14ac:dyDescent="0.25">
      <c r="O19">
        <v>8.83</v>
      </c>
      <c r="P19">
        <v>3.06</v>
      </c>
      <c r="Q19">
        <f t="shared" ref="Q19:Q35" si="29">P19*O19</f>
        <v>27.0198</v>
      </c>
    </row>
    <row r="20" spans="7:24" x14ac:dyDescent="0.25">
      <c r="H20" s="17" t="s">
        <v>24</v>
      </c>
      <c r="O20">
        <v>10.69</v>
      </c>
      <c r="P20">
        <v>3.77</v>
      </c>
      <c r="Q20">
        <f t="shared" si="29"/>
        <v>40.301299999999998</v>
      </c>
    </row>
    <row r="21" spans="7:24" x14ac:dyDescent="0.25">
      <c r="O21">
        <v>15.97</v>
      </c>
      <c r="P21">
        <v>10.91</v>
      </c>
      <c r="Q21">
        <f t="shared" si="29"/>
        <v>174.23270000000002</v>
      </c>
    </row>
    <row r="22" spans="7:24" x14ac:dyDescent="0.25">
      <c r="O22">
        <v>8.5399999999999991</v>
      </c>
      <c r="P22">
        <v>8.74</v>
      </c>
      <c r="Q22">
        <f t="shared" si="29"/>
        <v>74.639599999999987</v>
      </c>
    </row>
    <row r="23" spans="7:24" x14ac:dyDescent="0.25">
      <c r="O23">
        <v>9.61</v>
      </c>
      <c r="P23">
        <v>7.84</v>
      </c>
      <c r="Q23">
        <f t="shared" si="29"/>
        <v>75.342399999999998</v>
      </c>
    </row>
    <row r="24" spans="7:24" x14ac:dyDescent="0.25">
      <c r="O24">
        <v>7.76</v>
      </c>
      <c r="P24">
        <v>3.19</v>
      </c>
      <c r="Q24">
        <f t="shared" si="29"/>
        <v>24.7544</v>
      </c>
    </row>
    <row r="25" spans="7:24" x14ac:dyDescent="0.25">
      <c r="G25">
        <f>I25*1.2</f>
        <v>704.4</v>
      </c>
      <c r="H25" t="s">
        <v>13</v>
      </c>
      <c r="I25">
        <v>587</v>
      </c>
      <c r="O25">
        <v>4.88</v>
      </c>
      <c r="P25">
        <v>15.25</v>
      </c>
      <c r="Q25">
        <f t="shared" si="29"/>
        <v>74.42</v>
      </c>
    </row>
    <row r="26" spans="7:24" x14ac:dyDescent="0.25">
      <c r="G26">
        <f>I27</f>
        <v>18490500</v>
      </c>
      <c r="H26" t="s">
        <v>14</v>
      </c>
      <c r="I26">
        <v>31500</v>
      </c>
      <c r="O26">
        <v>12.92</v>
      </c>
      <c r="P26">
        <v>10.27</v>
      </c>
      <c r="Q26">
        <f t="shared" si="29"/>
        <v>132.6884</v>
      </c>
    </row>
    <row r="27" spans="7:24" x14ac:dyDescent="0.25">
      <c r="G27">
        <f>G26/G25</f>
        <v>26250</v>
      </c>
      <c r="H27" t="s">
        <v>15</v>
      </c>
      <c r="I27">
        <f>I26*I25</f>
        <v>18490500</v>
      </c>
      <c r="O27">
        <v>11.81</v>
      </c>
      <c r="P27">
        <v>12.99</v>
      </c>
      <c r="Q27">
        <f t="shared" si="29"/>
        <v>153.4119</v>
      </c>
    </row>
    <row r="28" spans="7:24" x14ac:dyDescent="0.25">
      <c r="G28" s="6"/>
      <c r="H28" s="6" t="s">
        <v>18</v>
      </c>
      <c r="I28">
        <v>1000000</v>
      </c>
      <c r="O28">
        <v>5.33</v>
      </c>
      <c r="P28">
        <v>7.36</v>
      </c>
      <c r="Q28">
        <f t="shared" si="29"/>
        <v>39.2288</v>
      </c>
    </row>
    <row r="29" spans="7:24" x14ac:dyDescent="0.25">
      <c r="H29" t="s">
        <v>15</v>
      </c>
      <c r="I29">
        <f>I28+I27</f>
        <v>19490500</v>
      </c>
      <c r="O29">
        <v>5.67</v>
      </c>
      <c r="P29">
        <v>11.6</v>
      </c>
      <c r="Q29">
        <f t="shared" si="29"/>
        <v>65.771999999999991</v>
      </c>
    </row>
    <row r="30" spans="7:24" x14ac:dyDescent="0.25">
      <c r="O30">
        <v>8.1199999999999992</v>
      </c>
      <c r="P30" s="11">
        <v>1.46</v>
      </c>
      <c r="Q30">
        <f t="shared" si="29"/>
        <v>11.855199999999998</v>
      </c>
      <c r="R30" s="13"/>
      <c r="T30" s="11"/>
      <c r="U30" s="11"/>
      <c r="V30" s="11"/>
      <c r="W30" s="11"/>
      <c r="X30" s="11"/>
    </row>
    <row r="31" spans="7:24" x14ac:dyDescent="0.25">
      <c r="P31" s="11"/>
      <c r="Q31">
        <f>SUM(Q18:Q30)</f>
        <v>902.22730000000001</v>
      </c>
      <c r="R31" s="14"/>
      <c r="T31" s="14"/>
      <c r="U31" s="14"/>
      <c r="V31" s="11"/>
      <c r="W31" s="11"/>
      <c r="X31" s="11"/>
    </row>
    <row r="32" spans="7:24" x14ac:dyDescent="0.25">
      <c r="P32" s="11"/>
      <c r="Q32">
        <f t="shared" si="29"/>
        <v>0</v>
      </c>
      <c r="R32" s="11"/>
      <c r="T32" s="11"/>
      <c r="U32" s="11"/>
      <c r="V32" s="11"/>
      <c r="W32" s="11"/>
      <c r="X32" s="11"/>
    </row>
    <row r="33" spans="16:24" x14ac:dyDescent="0.25">
      <c r="P33" s="11"/>
      <c r="Q33">
        <f t="shared" si="29"/>
        <v>0</v>
      </c>
      <c r="R33" s="11"/>
      <c r="T33" s="11"/>
      <c r="U33" s="11"/>
      <c r="V33" s="11"/>
      <c r="W33" s="11"/>
      <c r="X33" s="11"/>
    </row>
    <row r="34" spans="16:24" x14ac:dyDescent="0.25">
      <c r="P34" s="11"/>
      <c r="Q34">
        <f t="shared" si="29"/>
        <v>0</v>
      </c>
      <c r="R34" s="12"/>
      <c r="T34" s="12"/>
      <c r="U34" s="12"/>
      <c r="V34" s="11"/>
      <c r="W34" s="11"/>
      <c r="X34" s="11"/>
    </row>
    <row r="35" spans="16:24" x14ac:dyDescent="0.25">
      <c r="P35" s="11"/>
      <c r="Q35">
        <f t="shared" si="29"/>
        <v>0</v>
      </c>
      <c r="R35" s="11"/>
      <c r="T35" s="11"/>
      <c r="U35" s="11"/>
      <c r="V35" s="11"/>
      <c r="W35" s="11"/>
      <c r="X35" s="11"/>
    </row>
    <row r="36" spans="16:24" x14ac:dyDescent="0.25">
      <c r="P36" s="11"/>
      <c r="Q36" s="11"/>
      <c r="R36" s="11"/>
      <c r="T36" s="11"/>
      <c r="U36" s="11"/>
      <c r="V36" s="11"/>
      <c r="W36" s="11"/>
      <c r="X36" s="11"/>
    </row>
    <row r="37" spans="16:24" x14ac:dyDescent="0.25">
      <c r="P37" s="11"/>
      <c r="Q37" s="11"/>
      <c r="R37" s="11"/>
      <c r="T37" s="11"/>
      <c r="U37" s="11"/>
      <c r="V37" s="11"/>
      <c r="W37" s="11"/>
      <c r="X37" s="11"/>
    </row>
    <row r="38" spans="16:24" x14ac:dyDescent="0.25">
      <c r="P38" s="11"/>
      <c r="Q38" s="11"/>
      <c r="R38" s="11"/>
      <c r="S38" s="6"/>
      <c r="T38" s="11"/>
      <c r="U38" s="11"/>
      <c r="V38" s="11"/>
      <c r="W38" s="11"/>
      <c r="X38" s="11"/>
    </row>
    <row r="39" spans="16:24" x14ac:dyDescent="0.25">
      <c r="P39" s="11"/>
      <c r="Q39" s="11"/>
      <c r="R39" s="11"/>
      <c r="S39" s="6"/>
      <c r="T39" s="11"/>
      <c r="U39" s="11"/>
      <c r="V39" s="11"/>
      <c r="W39" s="11"/>
      <c r="X39" s="11"/>
    </row>
    <row r="40" spans="16:24" x14ac:dyDescent="0.25">
      <c r="Q40" s="11"/>
      <c r="R40" s="11"/>
    </row>
    <row r="41" spans="16:24" x14ac:dyDescent="0.25">
      <c r="Q41" s="11"/>
      <c r="R41" s="11"/>
      <c r="T41" s="6"/>
    </row>
    <row r="42" spans="16:24" x14ac:dyDescent="0.25">
      <c r="P42" s="11"/>
      <c r="Q42" s="11"/>
      <c r="R42" s="11"/>
      <c r="S42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7E6FF6-BEF7-43CF-AFBF-7D996A626C47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CE70AC-DDD2-4F8A-AA4C-BEFD323782DA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abSelected="1"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15</vt:i4>
      </vt:variant>
    </vt:vector>
  </HeadingPairs>
  <TitlesOfParts>
    <vt:vector size="15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  <vt:lpstr>Sheet13</vt:lpstr>
      <vt:lpstr>Sheet14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2024-08-02T05:18:30Z</dcterms:modified>
</cp:coreProperties>
</file>