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Ashish VIdyadhar Kulkarni\"/>
    </mc:Choice>
  </mc:AlternateContent>
  <xr:revisionPtr revIDLastSave="0" documentId="13_ncr:1_{70D5AB99-F18B-4929-AFD6-75EEAD0AD7E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" i="4" l="1"/>
  <c r="R21" i="4" l="1"/>
  <c r="O19" i="4" l="1"/>
  <c r="Q23" i="4" l="1"/>
  <c r="J46" i="4"/>
  <c r="J35" i="4"/>
  <c r="J36" i="4"/>
  <c r="J37" i="4"/>
  <c r="J38" i="4"/>
  <c r="J39" i="4"/>
  <c r="J40" i="4"/>
  <c r="J41" i="4"/>
  <c r="J42" i="4"/>
  <c r="J43" i="4"/>
  <c r="J44" i="4"/>
  <c r="J45" i="4"/>
  <c r="J34" i="4"/>
  <c r="U3" i="4" l="1"/>
  <c r="V3" i="4"/>
  <c r="H31" i="4"/>
  <c r="H30" i="4"/>
  <c r="J19" i="4"/>
  <c r="J18" i="4"/>
  <c r="H2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<sst xmlns="http://schemas.openxmlformats.org/spreadsheetml/2006/main" count="170" uniqueCount="29">
  <si>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</si>
  <si>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</si>
  <si>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</si>
  <si>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</si>
  <si>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</si>
  <si>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</si>
  <si>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</si>
  <si>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</si>
  <si>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</si>
  <si>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</si>
  <si>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</si>
  <si>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</si>
  <si>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</si>
  <si>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10 Square, Jiva Mahale Road, Village - KOl DOngari, Andheri East, Mumbai</t>
  </si>
  <si>
    <t>ca</t>
  </si>
  <si>
    <t>rate</t>
  </si>
  <si>
    <t>fmv</t>
  </si>
  <si>
    <t>30.08.2019</t>
  </si>
  <si>
    <t>agreement  - 2015</t>
  </si>
  <si>
    <t>av</t>
  </si>
  <si>
    <t>sd</t>
  </si>
  <si>
    <t>rd</t>
  </si>
  <si>
    <t>bv</t>
  </si>
  <si>
    <t>bua</t>
  </si>
  <si>
    <t>30000 to 32000 on ca</t>
  </si>
  <si>
    <t>mca</t>
  </si>
  <si>
    <t>final valuation</t>
  </si>
  <si>
    <t>part oc - 2020</t>
  </si>
  <si>
    <t>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</si>
</sst>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2" borderId="0" xfId="0" applyFon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1852F-B738-4FE2-815D-44EA0F6ED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F95813-522B-4F02-A28C-45C931BFD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477508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6DE86-8972-49E4-8EDC-A7ED617A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11908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908E4-C48B-4735-B1C6-2C03E897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topLeftCell="C1" zoomScaleNormal="100" workbookViewId="0">
      <selection activeCell="W4" sqref="W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630</v>
      </c>
      <c r="C2" s="4">
        <f>B2*1.2</f>
        <v>756</v>
      </c>
      <c r="D2" s="4">
        <f t="shared" ref="D2:D13" si="2">C2*1.2</f>
        <v>907.19999999999993</v>
      </c>
      <c r="E2" s="5">
        <f t="shared" ref="E2:E13" si="3">R2</f>
        <v>22700000</v>
      </c>
      <c r="F2" s="15">
        <f t="shared" ref="F2:F13" si="4">ROUND((E2/B2),0)</f>
        <v>36032</v>
      </c>
      <c r="G2" s="10">
        <f t="shared" ref="G2:G13" si="5">ROUND((E2/C2),0)</f>
        <v>30026</v>
      </c>
      <c r="H2" s="10">
        <f t="shared" ref="H2:H13" si="6">ROUND((E2/D2),0)</f>
        <v>25022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630</v>
      </c>
      <c r="R2" s="2">
        <v>22700000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630</v>
      </c>
      <c r="C3" s="4">
        <f t="shared" ref="C3:C15" si="9">B3*1.2</f>
        <v>756</v>
      </c>
      <c r="D3" s="4">
        <f t="shared" si="2"/>
        <v>907.19999999999993</v>
      </c>
      <c r="E3" s="5">
        <f t="shared" si="3"/>
        <v>16820000</v>
      </c>
      <c r="F3" s="15">
        <f t="shared" si="4"/>
        <v>26698</v>
      </c>
      <c r="G3" s="10">
        <f t="shared" si="5"/>
        <v>22249</v>
      </c>
      <c r="H3" s="10">
        <f t="shared" si="6"/>
        <v>18541</v>
      </c>
      <c r="I3" s="4" t="e">
        <f>#REF!</f>
        <v>#REF!</v>
      </c>
      <c r="J3" s="4" t="str">
        <f t="shared" si="7"/>
        <v>30.08.2019</v>
      </c>
      <c r="O3">
        <v>0</v>
      </c>
      <c r="P3">
        <f t="shared" si="8"/>
        <v>0</v>
      </c>
      <c r="Q3">
        <v>630</v>
      </c>
      <c r="R3" s="2">
        <v>16820000</v>
      </c>
      <c r="S3" s="8" t="s">
        <v>17</v>
      </c>
      <c r="T3" s="8"/>
      <c r="U3" s="2">
        <f>R3+1009210+30000</f>
        <v>17859210</v>
      </c>
      <c r="V3">
        <f>U3/Q3</f>
        <v>28347.952380952382</v>
      </c>
      <c r="W3">
        <f>V3*1.1</f>
        <v>31182.747619047623</v>
      </c>
    </row>
    <row r="4" spans="1:23" x14ac:dyDescent="0.25">
      <c r="A4" s="4">
        <f t="shared" si="0"/>
        <v>0</v>
      </c>
      <c r="B4" s="4">
        <f t="shared" si="1"/>
        <v>623</v>
      </c>
      <c r="C4" s="4">
        <f t="shared" si="9"/>
        <v>747.6</v>
      </c>
      <c r="D4" s="4">
        <f t="shared" si="2"/>
        <v>897.12</v>
      </c>
      <c r="E4" s="5">
        <f t="shared" si="3"/>
        <v>23000000</v>
      </c>
      <c r="F4" s="15">
        <f t="shared" si="4"/>
        <v>36918</v>
      </c>
      <c r="G4" s="10">
        <f t="shared" si="5"/>
        <v>30765</v>
      </c>
      <c r="H4" s="10">
        <f t="shared" si="6"/>
        <v>25638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623</v>
      </c>
      <c r="R4" s="2">
        <v>23000000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660</v>
      </c>
      <c r="C5" s="4">
        <f t="shared" si="9"/>
        <v>792</v>
      </c>
      <c r="D5" s="4">
        <f t="shared" si="2"/>
        <v>950.4</v>
      </c>
      <c r="E5" s="5">
        <f t="shared" si="3"/>
        <v>25000000</v>
      </c>
      <c r="F5" s="10">
        <f t="shared" si="4"/>
        <v>37879</v>
      </c>
      <c r="G5" s="10">
        <f t="shared" si="5"/>
        <v>31566</v>
      </c>
      <c r="H5" s="10">
        <f t="shared" si="6"/>
        <v>26305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660</v>
      </c>
      <c r="R5" s="2">
        <v>25000000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1066</v>
      </c>
      <c r="I18" t="s">
        <v>23</v>
      </c>
      <c r="J18">
        <f>118.88*10.764</f>
        <v>1279.6243199999999</v>
      </c>
    </row>
    <row r="19" spans="7:24" x14ac:dyDescent="0.25">
      <c r="J19">
        <f>J18/H18</f>
        <v>1.2003980487804877</v>
      </c>
      <c r="O19">
        <f>H18-Q21</f>
        <v>96</v>
      </c>
    </row>
    <row r="20" spans="7:24" x14ac:dyDescent="0.25">
      <c r="O20" s="6"/>
      <c r="P20" s="12" t="s">
        <v>26</v>
      </c>
      <c r="Q20" s="12"/>
      <c r="R20" s="16" t="s">
        <v>23</v>
      </c>
    </row>
    <row r="21" spans="7:24" x14ac:dyDescent="0.25">
      <c r="O21" s="6"/>
      <c r="P21" s="12" t="s">
        <v>25</v>
      </c>
      <c r="Q21" s="12">
        <v>970</v>
      </c>
      <c r="R21" s="12">
        <f>Q21*1.2</f>
        <v>1164</v>
      </c>
    </row>
    <row r="22" spans="7:24" x14ac:dyDescent="0.25">
      <c r="G22" s="6"/>
      <c r="H22" s="6"/>
      <c r="O22" s="6"/>
      <c r="P22" s="12" t="s">
        <v>15</v>
      </c>
      <c r="Q22" s="12">
        <v>31000</v>
      </c>
      <c r="R22" s="12"/>
    </row>
    <row r="23" spans="7:24" x14ac:dyDescent="0.25">
      <c r="O23" s="6"/>
      <c r="P23" s="12" t="s">
        <v>16</v>
      </c>
      <c r="Q23" s="12">
        <f>Q22*Q21</f>
        <v>30070000</v>
      </c>
      <c r="R23" s="12"/>
    </row>
    <row r="24" spans="7:24" x14ac:dyDescent="0.25">
      <c r="G24" t="s">
        <v>18</v>
      </c>
      <c r="J24" t="s">
        <v>24</v>
      </c>
      <c r="O24" s="6"/>
      <c r="P24" s="12"/>
      <c r="Q24" s="12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H25">
        <v>23816000</v>
      </c>
      <c r="J25" t="s">
        <v>27</v>
      </c>
      <c r="O25" s="6"/>
      <c r="P25" s="12" t="s">
        <v>28</v>
      </c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H26">
        <v>1221000</v>
      </c>
      <c r="O26" s="6"/>
      <c r="P26" s="12"/>
      <c r="Q26" s="12"/>
      <c r="R26" s="12"/>
      <c r="T26" s="11"/>
      <c r="U26" s="11"/>
      <c r="V26" s="11"/>
      <c r="W26" s="11"/>
      <c r="X26" s="11"/>
    </row>
    <row r="27" spans="7:24" x14ac:dyDescent="0.25">
      <c r="G27" t="s">
        <v>21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22</v>
      </c>
      <c r="H28">
        <f>SUM(H25:H27)</f>
        <v>25067000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H28/1066</f>
        <v>23515.009380863041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H30*1.3</f>
        <v>30569.512195121955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 t="s">
        <v>25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H34">
        <v>5.19</v>
      </c>
      <c r="I34">
        <v>11.07</v>
      </c>
      <c r="J34">
        <f>I34*H34</f>
        <v>57.453300000000006</v>
      </c>
      <c r="Q34" s="11"/>
      <c r="R34" s="11"/>
    </row>
    <row r="35" spans="8:24" x14ac:dyDescent="0.25">
      <c r="H35">
        <v>4.71</v>
      </c>
      <c r="I35">
        <v>8.8000000000000007</v>
      </c>
      <c r="J35">
        <f t="shared" ref="J35:J45" si="21">I35*H35</f>
        <v>41.448</v>
      </c>
      <c r="Q35" s="11"/>
      <c r="R35" s="11"/>
      <c r="T35" s="6"/>
    </row>
    <row r="36" spans="8:24" x14ac:dyDescent="0.25">
      <c r="H36">
        <v>5.43</v>
      </c>
      <c r="I36">
        <v>2</v>
      </c>
      <c r="J36">
        <f t="shared" si="21"/>
        <v>10.86</v>
      </c>
      <c r="P36" s="11"/>
      <c r="Q36" s="11"/>
      <c r="R36" s="11"/>
      <c r="S36" s="6"/>
    </row>
    <row r="37" spans="8:24" x14ac:dyDescent="0.25">
      <c r="H37">
        <v>6.72</v>
      </c>
      <c r="I37">
        <v>15.43</v>
      </c>
      <c r="J37">
        <f t="shared" si="21"/>
        <v>103.6896</v>
      </c>
    </row>
    <row r="38" spans="8:24" x14ac:dyDescent="0.25">
      <c r="H38">
        <v>11.1</v>
      </c>
      <c r="I38">
        <v>20.37</v>
      </c>
      <c r="J38">
        <f t="shared" si="21"/>
        <v>226.107</v>
      </c>
    </row>
    <row r="39" spans="8:24" x14ac:dyDescent="0.25">
      <c r="H39">
        <v>8.2899999999999991</v>
      </c>
      <c r="I39">
        <v>4.12</v>
      </c>
      <c r="J39">
        <f t="shared" si="21"/>
        <v>34.154799999999994</v>
      </c>
    </row>
    <row r="40" spans="8:24" x14ac:dyDescent="0.25">
      <c r="H40">
        <v>11.55</v>
      </c>
      <c r="I40">
        <v>8.81</v>
      </c>
      <c r="J40">
        <f t="shared" si="21"/>
        <v>101.75550000000001</v>
      </c>
    </row>
    <row r="41" spans="8:24" x14ac:dyDescent="0.25">
      <c r="H41">
        <v>3.24</v>
      </c>
      <c r="I41">
        <v>15.83</v>
      </c>
      <c r="J41">
        <f t="shared" si="21"/>
        <v>51.289200000000001</v>
      </c>
    </row>
    <row r="42" spans="8:24" x14ac:dyDescent="0.25">
      <c r="H42">
        <v>4.87</v>
      </c>
      <c r="I42">
        <v>7.45</v>
      </c>
      <c r="J42">
        <f t="shared" si="21"/>
        <v>36.281500000000001</v>
      </c>
    </row>
    <row r="43" spans="8:24" x14ac:dyDescent="0.25">
      <c r="H43">
        <v>11.2</v>
      </c>
      <c r="I43">
        <v>10.220000000000001</v>
      </c>
      <c r="J43">
        <f t="shared" si="21"/>
        <v>114.464</v>
      </c>
    </row>
    <row r="44" spans="8:24" x14ac:dyDescent="0.25">
      <c r="H44">
        <v>14.77</v>
      </c>
      <c r="I44">
        <v>10.71</v>
      </c>
      <c r="J44">
        <f t="shared" si="21"/>
        <v>158.1867</v>
      </c>
    </row>
    <row r="45" spans="8:24" x14ac:dyDescent="0.25">
      <c r="H45">
        <v>4.87</v>
      </c>
      <c r="I45">
        <v>7.06</v>
      </c>
      <c r="J45">
        <f t="shared" si="21"/>
        <v>34.382199999999997</v>
      </c>
    </row>
    <row r="46" spans="8:24" x14ac:dyDescent="0.25">
      <c r="J46">
        <f>SUM(J34:J45)</f>
        <v>970.07180000000017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2024-08-01T07:08:20Z</dcterms:modified>
</cp:coreProperties>
</file>