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10" sheetId="10" r:id="rId2"/>
    <sheet name="Sheet9" sheetId="9" r:id="rId3"/>
    <sheet name="Sheet5" sheetId="5" r:id="rId4"/>
    <sheet name="Sheet6" sheetId="6" r:id="rId5"/>
    <sheet name="Sheet7" sheetId="7" r:id="rId6"/>
    <sheet name="Sheet8" sheetId="8" r:id="rId7"/>
    <sheet name="Sheet4" sheetId="4" r:id="rId8"/>
    <sheet name="Sheet2" sheetId="2" r:id="rId9"/>
    <sheet name="Sheet3" sheetId="3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6" i="1" l="1"/>
  <c r="J3" i="1"/>
  <c r="J1" i="1"/>
  <c r="I8" i="1"/>
  <c r="K2" i="1"/>
  <c r="O3" i="1"/>
  <c r="O2" i="1"/>
  <c r="I5" i="1" l="1"/>
  <c r="I4" i="1"/>
  <c r="I3" i="1"/>
  <c r="B8" i="1"/>
  <c r="B7" i="1"/>
  <c r="G34" i="1"/>
  <c r="F34" i="1" l="1"/>
  <c r="F33" i="1"/>
  <c r="F32" i="1"/>
  <c r="D25" i="1"/>
  <c r="D26" i="1"/>
  <c r="D27" i="1"/>
  <c r="D28" i="1"/>
  <c r="D29" i="1"/>
  <c r="D30" i="1"/>
  <c r="D31" i="1"/>
  <c r="D32" i="1"/>
  <c r="D33" i="1"/>
  <c r="D34" i="1"/>
  <c r="F28" i="1"/>
  <c r="F31" i="1"/>
  <c r="C25" i="1"/>
  <c r="C26" i="1"/>
  <c r="C27" i="1"/>
  <c r="F27" i="1" s="1"/>
  <c r="C29" i="1"/>
  <c r="F29" i="1" s="1"/>
  <c r="C30" i="1"/>
  <c r="B2" i="1"/>
  <c r="F24" i="1"/>
  <c r="D24" i="1"/>
  <c r="C24" i="1"/>
  <c r="C9" i="1"/>
  <c r="D7" i="1"/>
  <c r="C6" i="1"/>
  <c r="C5" i="1"/>
  <c r="F26" i="1" l="1"/>
  <c r="F30" i="1"/>
  <c r="F25" i="1"/>
</calcChain>
</file>

<file path=xl/sharedStrings.xml><?xml version="1.0" encoding="utf-8"?>
<sst xmlns="http://schemas.openxmlformats.org/spreadsheetml/2006/main" count="18" uniqueCount="18">
  <si>
    <t>23.07.2024</t>
  </si>
  <si>
    <t>Carpet</t>
  </si>
  <si>
    <t>Balcony</t>
  </si>
  <si>
    <t>BU</t>
  </si>
  <si>
    <t>Index</t>
  </si>
  <si>
    <t>Challan</t>
  </si>
  <si>
    <t>1st</t>
  </si>
  <si>
    <t>Sche</t>
  </si>
  <si>
    <t>Annexure</t>
  </si>
  <si>
    <t>cc</t>
  </si>
  <si>
    <t>rera</t>
  </si>
  <si>
    <t>IGR2</t>
  </si>
  <si>
    <t>Total Carpet</t>
  </si>
  <si>
    <t>Rate</t>
  </si>
  <si>
    <t>FMV</t>
  </si>
  <si>
    <t>RV</t>
  </si>
  <si>
    <t>DV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</si>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</sst>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">
    <xf numFmtId="0" fontId="0" fillId="0" borderId="0" xfId="0"/>
    <xf numFmtId="0" fontId="0" fillId="2" borderId="0" xfId="0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506937</xdr:colOff>
      <xdr:row>36</xdr:row>
      <xdr:rowOff>153378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37337" cy="7011378"/>
        </a:xfrm>
        <a:prstGeom prst="rect">
          <a:avLst/>
        </a:prstGeom>
      </xdr:spPr>
    </xdr:pic>
    <xdr:clientData/>
  </xdr:twoCellAnchor>
  <xdr:twoCellAnchor editAs="oneCell">
    <xdr:from>
      <xdr:col>71</xdr:col>
      <xdr:colOff>0</xdr:colOff>
      <xdr:row>49</xdr:row>
      <xdr:rowOff>0</xdr:rowOff>
    </xdr:from>
    <xdr:to>
      <xdr:col>93</xdr:col>
      <xdr:colOff>201808</xdr:colOff>
      <xdr:row>87</xdr:row>
      <xdr:rowOff>67695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76500" y="9334500"/>
          <a:ext cx="12774808" cy="7306695"/>
        </a:xfrm>
        <a:prstGeom prst="rect">
          <a:avLst/>
        </a:prstGeom>
      </xdr:spPr>
    </xdr:pic>
    <xdr:clientData/>
  </xdr:twoCellAnchor>
  <xdr:twoCellAnchor editAs="oneCell">
    <xdr:from>
      <xdr:col>71</xdr:col>
      <xdr:colOff>0</xdr:colOff>
      <xdr:row>92</xdr:row>
      <xdr:rowOff>0</xdr:rowOff>
    </xdr:from>
    <xdr:to>
      <xdr:col>93</xdr:col>
      <xdr:colOff>316124</xdr:colOff>
      <xdr:row>130</xdr:row>
      <xdr:rowOff>162958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576500" y="17526000"/>
          <a:ext cx="12889124" cy="7401958"/>
        </a:xfrm>
        <a:prstGeom prst="rect">
          <a:avLst/>
        </a:prstGeom>
      </xdr:spPr>
    </xdr:pic>
    <xdr:clientData/>
  </xdr:twoCellAnchor>
  <xdr:twoCellAnchor editAs="oneCell">
    <xdr:from>
      <xdr:col>72</xdr:col>
      <xdr:colOff>0</xdr:colOff>
      <xdr:row>148</xdr:row>
      <xdr:rowOff>0</xdr:rowOff>
    </xdr:from>
    <xdr:to>
      <xdr:col>93</xdr:col>
      <xdr:colOff>201728</xdr:colOff>
      <xdr:row>186</xdr:row>
      <xdr:rowOff>86747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48000" y="28194000"/>
          <a:ext cx="12203228" cy="7325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38</xdr:row>
      <xdr:rowOff>96274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7335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39722</xdr:colOff>
      <xdr:row>38</xdr:row>
      <xdr:rowOff>29589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22122" cy="72685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459051</xdr:colOff>
      <xdr:row>38</xdr:row>
      <xdr:rowOff>153432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60651" cy="7392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449269</xdr:colOff>
      <xdr:row>39</xdr:row>
      <xdr:rowOff>124879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22069" cy="7554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421030</xdr:colOff>
      <xdr:row>38</xdr:row>
      <xdr:rowOff>172484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32230" cy="7411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506937</xdr:colOff>
      <xdr:row>37</xdr:row>
      <xdr:rowOff>984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37337" cy="7049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506937</xdr:colOff>
      <xdr:row>38</xdr:row>
      <xdr:rowOff>10537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37337" cy="72495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497411</xdr:colOff>
      <xdr:row>38</xdr:row>
      <xdr:rowOff>115326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27811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tabSelected="1" workbookViewId="0">
      <selection activeCell="I2" sqref="I2"/>
    </sheetView>
  </sheetViews>
  <sheetFormatPr defaultRowHeight="15" x14ac:dyDescent="0.25"/>
  <cols>
    <col min="8" max="8" width="12" bestFit="1" customWidth="1"/>
    <col min="9" max="9" width="12.7109375" bestFit="1" customWidth="1"/>
    <col min="10" max="10" width="12.5703125" bestFit="1" customWidth="1"/>
    <col min="11" max="11" width="9.28515625" bestFit="1" customWidth="1"/>
  </cols>
  <sheetData>
    <row r="1" spans="1:15" x14ac:dyDescent="0.25">
      <c r="A1" t="s">
        <v>0</v>
      </c>
      <c r="H1" t="s">
        <v>12</v>
      </c>
      <c r="I1" s="2">
        <v>537</v>
      </c>
      <c r="J1" s="2">
        <f>I1*1.1</f>
        <v>590.70000000000005</v>
      </c>
      <c r="K1" s="2"/>
      <c r="O1">
        <v>26620</v>
      </c>
    </row>
    <row r="2" spans="1:15" x14ac:dyDescent="0.25">
      <c r="A2">
        <v>5174048</v>
      </c>
      <c r="B2">
        <f>A2/537</f>
        <v>9635.0986964618241</v>
      </c>
      <c r="H2" t="s">
        <v>13</v>
      </c>
      <c r="I2" s="2">
        <v>11300</v>
      </c>
      <c r="J2" s="2">
        <v>2800</v>
      </c>
      <c r="K2" s="2">
        <f>I2-J2</f>
        <v>8500</v>
      </c>
      <c r="O2">
        <f>O1/100*115</f>
        <v>30613</v>
      </c>
    </row>
    <row r="3" spans="1:15" x14ac:dyDescent="0.25">
      <c r="H3" t="s">
        <v>14</v>
      </c>
      <c r="I3" s="2">
        <f>I2*I1</f>
        <v>6068100</v>
      </c>
      <c r="J3" s="2">
        <f>J2*J1</f>
        <v>1653960.0000000002</v>
      </c>
      <c r="K3" s="2"/>
      <c r="O3">
        <f>O2/10.764</f>
        <v>2844.0170940170942</v>
      </c>
    </row>
    <row r="4" spans="1:15" x14ac:dyDescent="0.25">
      <c r="H4" t="s">
        <v>15</v>
      </c>
      <c r="I4" s="2">
        <f>I3*98%</f>
        <v>5946738</v>
      </c>
      <c r="J4" s="2"/>
      <c r="K4" s="2"/>
    </row>
    <row r="5" spans="1:15" x14ac:dyDescent="0.25">
      <c r="A5" t="s">
        <v>1</v>
      </c>
      <c r="B5">
        <v>45.99</v>
      </c>
      <c r="C5">
        <f>B5*10.764</f>
        <v>495.03636</v>
      </c>
      <c r="D5">
        <v>495</v>
      </c>
      <c r="H5" t="s">
        <v>16</v>
      </c>
      <c r="I5" s="2">
        <f>I3*80%</f>
        <v>4854480</v>
      </c>
      <c r="J5" s="2"/>
      <c r="K5" s="2"/>
    </row>
    <row r="6" spans="1:15" x14ac:dyDescent="0.25">
      <c r="A6" t="s">
        <v>2</v>
      </c>
      <c r="B6">
        <v>3.88</v>
      </c>
      <c r="C6">
        <f>B6*10.764</f>
        <v>41.764319999999998</v>
      </c>
      <c r="D6">
        <v>42</v>
      </c>
      <c r="I6" s="2"/>
      <c r="J6" s="2"/>
      <c r="K6" s="2"/>
    </row>
    <row r="7" spans="1:15" x14ac:dyDescent="0.25">
      <c r="B7">
        <f>SUM(B5:B6)</f>
        <v>49.870000000000005</v>
      </c>
      <c r="D7">
        <f>SUM(D5:D6)</f>
        <v>537</v>
      </c>
      <c r="I7" s="2"/>
      <c r="J7" s="2"/>
      <c r="K7" s="2"/>
    </row>
    <row r="8" spans="1:15" x14ac:dyDescent="0.25">
      <c r="B8">
        <f>B7*10.764</f>
        <v>536.80068000000006</v>
      </c>
      <c r="I8" s="2">
        <f>I3*0.03/12</f>
        <v>15170.25</v>
      </c>
      <c r="J8" s="2"/>
      <c r="K8" s="2"/>
    </row>
    <row r="9" spans="1:15" x14ac:dyDescent="0.25">
      <c r="A9" t="s">
        <v>3</v>
      </c>
      <c r="B9">
        <v>54.856999999999999</v>
      </c>
      <c r="C9">
        <f>B9*10.764</f>
        <v>590.48074799999995</v>
      </c>
      <c r="I9" s="2"/>
      <c r="J9" s="2"/>
      <c r="K9" s="2"/>
    </row>
    <row r="14" spans="1:15" x14ac:dyDescent="0.25">
      <c r="A14">
        <v>3</v>
      </c>
      <c r="B14" t="s">
        <v>4</v>
      </c>
    </row>
    <row r="15" spans="1:15" x14ac:dyDescent="0.25">
      <c r="A15">
        <v>5</v>
      </c>
      <c r="B15" t="s">
        <v>5</v>
      </c>
    </row>
    <row r="16" spans="1:15" x14ac:dyDescent="0.25">
      <c r="A16">
        <v>11</v>
      </c>
      <c r="B16" t="s">
        <v>6</v>
      </c>
    </row>
    <row r="17" spans="1:8" x14ac:dyDescent="0.25">
      <c r="A17">
        <v>47</v>
      </c>
      <c r="B17" t="s">
        <v>7</v>
      </c>
    </row>
    <row r="18" spans="1:8" x14ac:dyDescent="0.25">
      <c r="A18">
        <v>51</v>
      </c>
      <c r="B18" t="s">
        <v>8</v>
      </c>
    </row>
    <row r="19" spans="1:8" x14ac:dyDescent="0.25">
      <c r="A19">
        <v>52</v>
      </c>
      <c r="B19" t="s">
        <v>9</v>
      </c>
    </row>
    <row r="20" spans="1:8" x14ac:dyDescent="0.25">
      <c r="A20">
        <v>74</v>
      </c>
      <c r="B20" t="s">
        <v>10</v>
      </c>
    </row>
    <row r="21" spans="1:8" x14ac:dyDescent="0.25">
      <c r="A21">
        <v>68</v>
      </c>
      <c r="B21" t="s">
        <v>17</v>
      </c>
    </row>
    <row r="24" spans="1:8" x14ac:dyDescent="0.25">
      <c r="A24">
        <v>31.1</v>
      </c>
      <c r="B24">
        <v>2.72</v>
      </c>
      <c r="C24">
        <f>SUM(A24:B24)</f>
        <v>33.82</v>
      </c>
      <c r="D24">
        <f>C24*10.764</f>
        <v>364.03847999999999</v>
      </c>
      <c r="E24">
        <v>3398452</v>
      </c>
      <c r="F24">
        <f>E24/D24</f>
        <v>9335.4197061805116</v>
      </c>
    </row>
    <row r="25" spans="1:8" x14ac:dyDescent="0.25">
      <c r="A25">
        <v>35.119999999999997</v>
      </c>
      <c r="B25">
        <v>3.41</v>
      </c>
      <c r="C25">
        <f t="shared" ref="C25:C30" si="0">SUM(A25:B25)</f>
        <v>38.53</v>
      </c>
      <c r="D25">
        <f t="shared" ref="D25:D34" si="1">C25*10.764</f>
        <v>414.73692</v>
      </c>
      <c r="E25">
        <v>4068648</v>
      </c>
      <c r="F25">
        <f t="shared" ref="F25:F34" si="2">E25/D25</f>
        <v>9810.190035649588</v>
      </c>
    </row>
    <row r="26" spans="1:8" x14ac:dyDescent="0.25">
      <c r="A26" s="1">
        <v>35.119999999999997</v>
      </c>
      <c r="B26" s="1">
        <v>3.41</v>
      </c>
      <c r="C26" s="1">
        <f t="shared" si="0"/>
        <v>38.53</v>
      </c>
      <c r="D26">
        <f t="shared" si="1"/>
        <v>414.73692</v>
      </c>
      <c r="E26" s="1">
        <v>4216312</v>
      </c>
      <c r="F26" s="1">
        <f t="shared" si="2"/>
        <v>10166.232608372557</v>
      </c>
      <c r="G26" t="s">
        <v>11</v>
      </c>
      <c r="H26">
        <f>F26/100*110</f>
        <v>11182.855869209812</v>
      </c>
    </row>
    <row r="27" spans="1:8" x14ac:dyDescent="0.25">
      <c r="A27">
        <v>50.86</v>
      </c>
      <c r="B27">
        <v>4.9000000000000004</v>
      </c>
      <c r="C27">
        <f t="shared" si="0"/>
        <v>55.76</v>
      </c>
      <c r="D27">
        <f t="shared" si="1"/>
        <v>600.20063999999991</v>
      </c>
      <c r="E27">
        <v>5365474</v>
      </c>
      <c r="F27">
        <f t="shared" si="2"/>
        <v>8939.4673087986066</v>
      </c>
    </row>
    <row r="28" spans="1:8" x14ac:dyDescent="0.25">
      <c r="C28">
        <v>36.56</v>
      </c>
      <c r="D28">
        <f t="shared" si="1"/>
        <v>393.53183999999999</v>
      </c>
      <c r="E28">
        <v>3931202</v>
      </c>
      <c r="F28">
        <f t="shared" si="2"/>
        <v>9989.5398552757506</v>
      </c>
    </row>
    <row r="29" spans="1:8" x14ac:dyDescent="0.25">
      <c r="A29" s="1">
        <v>45.99</v>
      </c>
      <c r="B29" s="1">
        <v>3.88</v>
      </c>
      <c r="C29" s="1">
        <f t="shared" si="0"/>
        <v>49.870000000000005</v>
      </c>
      <c r="D29">
        <f t="shared" si="1"/>
        <v>536.80068000000006</v>
      </c>
      <c r="E29" s="1">
        <v>5531676</v>
      </c>
      <c r="F29" s="1">
        <f t="shared" si="2"/>
        <v>10304.897527328019</v>
      </c>
    </row>
    <row r="30" spans="1:8" x14ac:dyDescent="0.25">
      <c r="A30">
        <v>50.86</v>
      </c>
      <c r="B30">
        <v>4.9000000000000004</v>
      </c>
      <c r="C30">
        <f t="shared" si="0"/>
        <v>55.76</v>
      </c>
      <c r="D30">
        <f t="shared" si="1"/>
        <v>600.20063999999991</v>
      </c>
      <c r="E30">
        <v>5880011</v>
      </c>
      <c r="F30">
        <f t="shared" si="2"/>
        <v>9796.7423027073091</v>
      </c>
    </row>
    <row r="31" spans="1:8" x14ac:dyDescent="0.25">
      <c r="C31">
        <v>49.87</v>
      </c>
      <c r="D31">
        <f t="shared" si="1"/>
        <v>536.80067999999994</v>
      </c>
      <c r="E31">
        <v>5224125</v>
      </c>
      <c r="F31">
        <f t="shared" si="2"/>
        <v>9731.9641994492267</v>
      </c>
    </row>
    <row r="32" spans="1:8" x14ac:dyDescent="0.25">
      <c r="C32">
        <v>55.76</v>
      </c>
      <c r="D32">
        <f t="shared" si="1"/>
        <v>600.20063999999991</v>
      </c>
      <c r="E32">
        <v>6115161</v>
      </c>
      <c r="F32">
        <f t="shared" si="2"/>
        <v>10188.527956251432</v>
      </c>
    </row>
    <row r="33" spans="1:7" x14ac:dyDescent="0.25">
      <c r="C33">
        <v>49.87</v>
      </c>
      <c r="D33">
        <f t="shared" si="1"/>
        <v>536.80067999999994</v>
      </c>
      <c r="E33">
        <v>5426676</v>
      </c>
      <c r="F33">
        <f t="shared" si="2"/>
        <v>10109.294198360554</v>
      </c>
    </row>
    <row r="34" spans="1:7" x14ac:dyDescent="0.25">
      <c r="A34" s="1"/>
      <c r="B34" s="1"/>
      <c r="C34" s="1">
        <v>49.87</v>
      </c>
      <c r="D34" s="1">
        <f t="shared" si="1"/>
        <v>536.80067999999994</v>
      </c>
      <c r="E34" s="1">
        <v>5524676</v>
      </c>
      <c r="F34" s="1">
        <f t="shared" si="2"/>
        <v>10291.857305396858</v>
      </c>
      <c r="G34">
        <f>F34/100*110</f>
        <v>11321.043035936544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BU149" sqref="BU1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Sheet10</vt:lpstr>
      <vt:lpstr>Sheet9</vt:lpstr>
      <vt:lpstr>Sheet5</vt:lpstr>
      <vt:lpstr>Sheet6</vt:lpstr>
      <vt:lpstr>Sheet7</vt:lpstr>
      <vt:lpstr>Sheet8</vt:lpstr>
      <vt:lpstr>Sheet4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2024-07-30T19:09:39Z</dcterms:modified>
</cp:coreProperties>
</file>