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Sion\Mansi Hemant Tamhankar\"/>
    </mc:Choice>
  </mc:AlternateContent>
  <xr:revisionPtr revIDLastSave="0" documentId="13_ncr:1_{B443240D-4AAD-43B9-A5AC-3400AEC8801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I24" i="4" l="1"/>
  <c r="V11" i="4" l="1"/>
  <c r="U11" i="4"/>
  <c r="Q10" i="4"/>
  <c r="V9" i="4"/>
  <c r="U9" i="4"/>
  <c r="Q9" i="4"/>
  <c r="S9" i="4"/>
  <c r="H27" i="4"/>
  <c r="H19" i="4"/>
  <c r="P12" i="4" l="1"/>
  <c r="P11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<sst xmlns="http://schemas.openxmlformats.org/spreadsheetml/2006/main" count="29" uniqueCount="26">
  <si>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</si>
  <si>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</si>
  <si>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</si>
  <si>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</si>
  <si>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</si>
  <si>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</si>
  <si>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</si>
  <si>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</si>
  <si>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</si>
  <si>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</si>
  <si>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</si>
  <si>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</si>
  <si>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</si>
  <si>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 - 19.07.2024</t>
  </si>
  <si>
    <t>ca</t>
  </si>
  <si>
    <t xml:space="preserve">Flat No. 1705, 17th Floor, Building No Cl 06-08, Runwal Gardens City 06 tower 6 to 9, Village - Usarghar, </t>
  </si>
  <si>
    <t>rate</t>
  </si>
  <si>
    <t>fmv</t>
  </si>
  <si>
    <t>av</t>
  </si>
  <si>
    <t>sd</t>
  </si>
  <si>
    <t>rd</t>
  </si>
  <si>
    <t>bv</t>
  </si>
  <si>
    <t>21.06.2024</t>
  </si>
  <si>
    <t>09.05.24</t>
  </si>
  <si>
    <t>26.07.24</t>
  </si>
  <si>
    <t>10000/- psf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</si>
</sst>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45</xdr:row>
      <xdr:rowOff>134501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1EB5E9-F175-4A66-AC71-2831CAF06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82498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F768BA-B0FE-4FE2-93C0-07B102E009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30</xdr:col>
      <xdr:colOff>409575</xdr:colOff>
      <xdr:row>52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E2A588-1705-49E0-804C-41E9997A4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18087975" cy="9515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544192</xdr:colOff>
      <xdr:row>50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8F1CFA-6DBF-4F4A-8AC4-7B9000A95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78592" cy="8516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391771</xdr:colOff>
      <xdr:row>43</xdr:row>
      <xdr:rowOff>134485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3C04EE-69FF-4BA1-AA3B-305158F68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26171" cy="8135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46</xdr:row>
      <xdr:rowOff>144045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6471CA-B369-400B-9BDB-E82B2AF3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38317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525139</xdr:colOff>
      <xdr:row>52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11E2E7-1574-42B6-8759-704DDA6CA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059539" cy="8583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44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7C2068-6E9C-4032-96EC-C25A5BC6E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545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CCD3DA-4B8D-43BB-BD1C-66F30EF22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21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DDAB6E-E8E8-4AE3-8B6B-1BFADD4B4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14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50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8C824E-10EF-48BF-A456-739548D05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344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T27" sqref="T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  <col min="20" max="20" width="11.57031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372</v>
      </c>
      <c r="C2" s="4">
        <f>B2*1.2</f>
        <v>446.4</v>
      </c>
      <c r="D2" s="4">
        <f t="shared" ref="D2:D13" si="2">C2*1.2</f>
        <v>535.67999999999995</v>
      </c>
      <c r="E2" s="5">
        <f t="shared" ref="E2:E13" si="3">R2</f>
        <v>4000000</v>
      </c>
      <c r="F2" s="10">
        <f t="shared" ref="F2:F13" si="4">ROUND((E2/B2),0)</f>
        <v>10753</v>
      </c>
      <c r="G2" s="10">
        <f t="shared" ref="G2:G13" si="5">ROUND((E2/C2),0)</f>
        <v>8961</v>
      </c>
      <c r="H2" s="10">
        <f t="shared" ref="H2:H13" si="6">ROUND((E2/D2),0)</f>
        <v>7467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372</v>
      </c>
      <c r="R2" s="2">
        <v>4000000</v>
      </c>
      <c r="S2" s="8"/>
      <c r="T2" s="8"/>
    </row>
    <row r="3" spans="1:22" x14ac:dyDescent="0.25">
      <c r="A3" s="4">
        <f t="shared" si="0"/>
        <v>0</v>
      </c>
      <c r="B3" s="4">
        <f t="shared" si="1"/>
        <v>437</v>
      </c>
      <c r="C3" s="4">
        <f t="shared" ref="C3:C15" si="9">B3*1.2</f>
        <v>524.4</v>
      </c>
      <c r="D3" s="4">
        <f t="shared" si="2"/>
        <v>629.28</v>
      </c>
      <c r="E3" s="5">
        <f t="shared" si="3"/>
        <v>4450000</v>
      </c>
      <c r="F3" s="10">
        <f t="shared" si="4"/>
        <v>10183</v>
      </c>
      <c r="G3" s="10">
        <f t="shared" si="5"/>
        <v>8486</v>
      </c>
      <c r="H3" s="10">
        <f t="shared" si="6"/>
        <v>7072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437</v>
      </c>
      <c r="R3" s="2">
        <v>4450000</v>
      </c>
      <c r="S3" s="8"/>
      <c r="T3" s="8"/>
    </row>
    <row r="4" spans="1:22" x14ac:dyDescent="0.25">
      <c r="A4" s="4">
        <f t="shared" si="0"/>
        <v>0</v>
      </c>
      <c r="B4" s="4">
        <f t="shared" si="1"/>
        <v>353</v>
      </c>
      <c r="C4" s="4">
        <f t="shared" si="9"/>
        <v>423.59999999999997</v>
      </c>
      <c r="D4" s="4">
        <f t="shared" si="2"/>
        <v>508.31999999999994</v>
      </c>
      <c r="E4" s="5">
        <f t="shared" si="3"/>
        <v>3800000</v>
      </c>
      <c r="F4" s="10">
        <f t="shared" si="4"/>
        <v>10765</v>
      </c>
      <c r="G4" s="10">
        <f t="shared" si="5"/>
        <v>8971</v>
      </c>
      <c r="H4" s="10">
        <f t="shared" si="6"/>
        <v>7476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353</v>
      </c>
      <c r="R4" s="2">
        <v>3800000</v>
      </c>
      <c r="S4" s="8"/>
      <c r="T4" s="8"/>
    </row>
    <row r="5" spans="1:22" x14ac:dyDescent="0.25">
      <c r="A5" s="4">
        <f t="shared" si="0"/>
        <v>0</v>
      </c>
      <c r="B5" s="4">
        <f t="shared" si="1"/>
        <v>372</v>
      </c>
      <c r="C5" s="4">
        <f t="shared" si="9"/>
        <v>446.4</v>
      </c>
      <c r="D5" s="4">
        <f t="shared" si="2"/>
        <v>535.67999999999995</v>
      </c>
      <c r="E5" s="5">
        <f t="shared" si="3"/>
        <v>4800000</v>
      </c>
      <c r="F5" s="15">
        <f t="shared" si="4"/>
        <v>12903</v>
      </c>
      <c r="G5" s="10">
        <f t="shared" si="5"/>
        <v>10753</v>
      </c>
      <c r="H5" s="10">
        <f t="shared" si="6"/>
        <v>8961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372</v>
      </c>
      <c r="R5" s="2">
        <v>4800000</v>
      </c>
      <c r="S5" s="8"/>
      <c r="T5" s="8"/>
    </row>
    <row r="6" spans="1:22" x14ac:dyDescent="0.25">
      <c r="A6" s="4">
        <f t="shared" si="0"/>
        <v>0</v>
      </c>
      <c r="B6" s="4">
        <f t="shared" si="1"/>
        <v>372</v>
      </c>
      <c r="C6" s="4">
        <f t="shared" si="9"/>
        <v>446.4</v>
      </c>
      <c r="D6" s="4">
        <f t="shared" si="2"/>
        <v>535.67999999999995</v>
      </c>
      <c r="E6" s="5">
        <f t="shared" si="3"/>
        <v>4700000</v>
      </c>
      <c r="F6" s="15">
        <f t="shared" si="4"/>
        <v>12634</v>
      </c>
      <c r="G6" s="10">
        <f t="shared" si="5"/>
        <v>10529</v>
      </c>
      <c r="H6" s="10">
        <f t="shared" si="6"/>
        <v>8774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372</v>
      </c>
      <c r="R6" s="2">
        <v>4700000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344</v>
      </c>
      <c r="C7" s="4">
        <f t="shared" si="9"/>
        <v>412.8</v>
      </c>
      <c r="D7" s="4">
        <f t="shared" si="2"/>
        <v>495.36</v>
      </c>
      <c r="E7" s="5">
        <f t="shared" si="3"/>
        <v>3800000</v>
      </c>
      <c r="F7" s="10">
        <f t="shared" si="4"/>
        <v>11047</v>
      </c>
      <c r="G7" s="10">
        <f t="shared" si="5"/>
        <v>9205</v>
      </c>
      <c r="H7" s="10">
        <f t="shared" si="6"/>
        <v>7671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344</v>
      </c>
      <c r="R7" s="2">
        <v>3800000</v>
      </c>
      <c r="S7" s="8"/>
      <c r="T7" s="8"/>
    </row>
    <row r="8" spans="1:22" x14ac:dyDescent="0.25">
      <c r="A8" s="4">
        <f t="shared" si="0"/>
        <v>0</v>
      </c>
      <c r="B8" s="4">
        <f t="shared" si="1"/>
        <v>355</v>
      </c>
      <c r="C8" s="4">
        <f t="shared" si="9"/>
        <v>426</v>
      </c>
      <c r="D8" s="4">
        <f t="shared" si="2"/>
        <v>511.2</v>
      </c>
      <c r="E8" s="5">
        <f t="shared" si="3"/>
        <v>3900000</v>
      </c>
      <c r="F8" s="10">
        <f t="shared" si="4"/>
        <v>10986</v>
      </c>
      <c r="G8" s="10">
        <f t="shared" si="5"/>
        <v>9155</v>
      </c>
      <c r="H8" s="10">
        <f t="shared" si="6"/>
        <v>7629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355</v>
      </c>
      <c r="R8" s="2">
        <v>3900000</v>
      </c>
      <c r="S8" s="8"/>
      <c r="T8" s="8"/>
    </row>
    <row r="9" spans="1:22" x14ac:dyDescent="0.25">
      <c r="A9" s="4">
        <f t="shared" si="0"/>
        <v>0</v>
      </c>
      <c r="B9" s="4">
        <f t="shared" si="1"/>
        <v>653.37479999999994</v>
      </c>
      <c r="C9" s="4">
        <f t="shared" si="9"/>
        <v>784.04975999999988</v>
      </c>
      <c r="D9" s="4">
        <f t="shared" si="2"/>
        <v>940.85971199999983</v>
      </c>
      <c r="E9" s="5">
        <f t="shared" si="3"/>
        <v>6000000</v>
      </c>
      <c r="F9" s="10">
        <f t="shared" si="4"/>
        <v>9183</v>
      </c>
      <c r="G9" s="10">
        <f t="shared" si="5"/>
        <v>7653</v>
      </c>
      <c r="H9" s="10">
        <f t="shared" si="6"/>
        <v>6377</v>
      </c>
      <c r="I9" s="4" t="e">
        <f>#REF!</f>
        <v>#REF!</v>
      </c>
      <c r="J9" s="4">
        <f t="shared" si="7"/>
        <v>60.7</v>
      </c>
      <c r="O9">
        <v>0</v>
      </c>
      <c r="P9">
        <f t="shared" si="8"/>
        <v>0</v>
      </c>
      <c r="Q9">
        <f>S9*10.764</f>
        <v>653.37479999999994</v>
      </c>
      <c r="R9" s="2">
        <v>6000000</v>
      </c>
      <c r="S9" s="8">
        <f>56.34+3.11+1.25</f>
        <v>60.7</v>
      </c>
      <c r="T9" s="8" t="s">
        <v>22</v>
      </c>
      <c r="U9" s="2">
        <f>R9+420000+30000</f>
        <v>6450000</v>
      </c>
      <c r="V9">
        <f>U9/Q9</f>
        <v>9871.8224210667449</v>
      </c>
    </row>
    <row r="10" spans="1:22" x14ac:dyDescent="0.25">
      <c r="A10" s="4">
        <f t="shared" si="0"/>
        <v>0</v>
      </c>
      <c r="B10" s="4">
        <f t="shared" si="1"/>
        <v>434.97323999999992</v>
      </c>
      <c r="C10" s="4">
        <f t="shared" si="9"/>
        <v>521.9678879999999</v>
      </c>
      <c r="D10" s="4">
        <f t="shared" si="2"/>
        <v>626.36146559999986</v>
      </c>
      <c r="E10" s="5">
        <f t="shared" si="3"/>
        <v>4200000</v>
      </c>
      <c r="F10" s="10">
        <f t="shared" si="4"/>
        <v>9656</v>
      </c>
      <c r="G10" s="10">
        <f t="shared" si="5"/>
        <v>8046</v>
      </c>
      <c r="H10" s="10">
        <f t="shared" si="6"/>
        <v>6705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>40.41*10.764</f>
        <v>434.97323999999992</v>
      </c>
      <c r="R10" s="2">
        <v>4200000</v>
      </c>
      <c r="S10" s="8"/>
      <c r="T10" s="8" t="s">
        <v>23</v>
      </c>
    </row>
    <row r="11" spans="1:22" x14ac:dyDescent="0.25">
      <c r="A11" s="4">
        <f t="shared" si="0"/>
        <v>0</v>
      </c>
      <c r="B11" s="4">
        <f t="shared" si="1"/>
        <v>502</v>
      </c>
      <c r="C11" s="4">
        <f t="shared" si="9"/>
        <v>602.4</v>
      </c>
      <c r="D11" s="4">
        <f t="shared" si="2"/>
        <v>722.88</v>
      </c>
      <c r="E11" s="5">
        <f t="shared" si="3"/>
        <v>5187691</v>
      </c>
      <c r="F11" s="10">
        <f t="shared" si="4"/>
        <v>10334</v>
      </c>
      <c r="G11" s="10">
        <f t="shared" si="5"/>
        <v>8612</v>
      </c>
      <c r="H11" s="10">
        <f t="shared" si="6"/>
        <v>7176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v>502</v>
      </c>
      <c r="R11" s="2">
        <v>5187691</v>
      </c>
      <c r="S11" s="8"/>
      <c r="T11" s="8" t="s">
        <v>24</v>
      </c>
      <c r="U11" s="2">
        <f>R11+233500+30000</f>
        <v>5451191</v>
      </c>
      <c r="V11">
        <f>U11/Q11</f>
        <v>10858.946215139442</v>
      </c>
    </row>
    <row r="12" spans="1:22" x14ac:dyDescent="0.25">
      <c r="A12" s="4">
        <f t="shared" si="0"/>
        <v>0</v>
      </c>
      <c r="B12" s="4">
        <f t="shared" si="1"/>
        <v>415</v>
      </c>
      <c r="C12" s="4">
        <f t="shared" si="9"/>
        <v>498</v>
      </c>
      <c r="D12" s="4">
        <f t="shared" si="2"/>
        <v>597.6</v>
      </c>
      <c r="E12" s="5">
        <f t="shared" si="3"/>
        <v>4457227</v>
      </c>
      <c r="F12" s="15">
        <f t="shared" si="4"/>
        <v>10740</v>
      </c>
      <c r="G12" s="10">
        <f t="shared" si="5"/>
        <v>8950</v>
      </c>
      <c r="H12" s="10">
        <f t="shared" si="6"/>
        <v>7459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415</v>
      </c>
      <c r="R12" s="2">
        <v>4457227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4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6" spans="1:22" x14ac:dyDescent="0.25">
      <c r="G16" t="s">
        <v>15</v>
      </c>
    </row>
    <row r="17" spans="7:24" x14ac:dyDescent="0.25">
      <c r="G17" t="s">
        <v>14</v>
      </c>
      <c r="H17">
        <v>380</v>
      </c>
    </row>
    <row r="18" spans="7:24" x14ac:dyDescent="0.25">
      <c r="G18" t="s">
        <v>16</v>
      </c>
      <c r="H18">
        <v>12000</v>
      </c>
    </row>
    <row r="19" spans="7:24" x14ac:dyDescent="0.25">
      <c r="G19" t="s">
        <v>17</v>
      </c>
      <c r="H19" s="8">
        <f>H18*H17</f>
        <v>4560000</v>
      </c>
    </row>
    <row r="22" spans="7:24" x14ac:dyDescent="0.25">
      <c r="G22" s="6"/>
      <c r="H22" s="6"/>
      <c r="J22" t="s">
        <v>25</v>
      </c>
    </row>
    <row r="23" spans="7:24" x14ac:dyDescent="0.25">
      <c r="G23" t="s">
        <v>13</v>
      </c>
    </row>
    <row r="24" spans="7:24" x14ac:dyDescent="0.25">
      <c r="G24" t="s">
        <v>18</v>
      </c>
      <c r="H24">
        <v>3772500</v>
      </c>
      <c r="I24">
        <f>H24*1.2</f>
        <v>4527000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19</v>
      </c>
      <c r="H25">
        <v>170000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20</v>
      </c>
      <c r="H26">
        <v>30000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21</v>
      </c>
      <c r="H27">
        <f>SUM(H24:H26)</f>
        <v>3972500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7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2024-07-30T03:55:56Z</dcterms:modified>
</cp:coreProperties>
</file>