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BO Sanpada\Rohit Goyal\"/>
    </mc:Choice>
  </mc:AlternateContent>
  <xr:revisionPtr revIDLastSave="0" documentId="13_ncr:1_{E315A73E-D38C-4C53-B8F6-2439FA5B55DB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0" i="23" l="1"/>
  <c r="C33" i="23"/>
  <c r="C35" i="23" s="1"/>
  <c r="C31" i="23"/>
  <c r="G31" i="4"/>
  <c r="G28" i="4"/>
  <c r="G25" i="4"/>
  <c r="C34" i="23" l="1"/>
  <c r="D34" i="23" s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E19" i="23" s="1"/>
  <c r="E20" i="23" s="1"/>
  <c r="E21" i="23" l="1"/>
  <c r="C25" i="23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<sst xmlns="http://schemas.openxmlformats.org/spreadsheetml/2006/main" count="140" uniqueCount="95">
  <si>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</si>
  <si>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</si>
  <si>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</si>
  <si>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</si>
  <si>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</si>
  <si>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</si>
  <si>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</si>
  <si>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</si>
  <si>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</si>
  <si>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</si>
  <si>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</si>
  <si>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</si>
  <si>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</si>
  <si>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</si>
  <si>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</si>
  <si>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</si>
  <si>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</si>
  <si>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</si>
  <si>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</si>
  <si>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</si>
  <si>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</si>
  <si>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</si>
  <si>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</si>
  <si>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</si>
  <si>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</si>
  <si>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</si>
  <si>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</si>
  <si>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</si>
  <si>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</si>
  <si>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</si>
  <si>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</si>
  <si>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</si>
  <si>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</si>
  <si>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</si>
  <si>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</si>
  <si>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</si>
  <si>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</si>
  <si>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</si>
  <si>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</si>
  <si>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</si>
  <si>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</si>
  <si>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</si>
  <si>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</si>
  <si>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</si>
  <si>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</si>
  <si>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</si>
  <si>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</si>
  <si>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</si>
  <si>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</si>
  <si>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</si>
  <si>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</si>
  <si>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</si>
  <si>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</si>
  <si>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</si>
  <si>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</si>
  <si>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</si>
  <si>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</si>
  <si>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</si>
  <si>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</si>
  <si>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</si>
  <si>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</si>
  <si>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</si>
  <si>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</si>
  <si>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</si>
  <si>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</si>
  <si>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</si>
  <si>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</si>
  <si>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</si>
  <si>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</si>
  <si>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</si>
  <si>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</si>
  <si>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</si>
  <si>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</si>
  <si>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</si>
  <si>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</si>
  <si>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</si>
  <si>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</si>
  <si>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</si>
  <si>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</si>
  <si>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</si>
  <si>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</si>
  <si>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</si>
  <si>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</si>
  <si>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</si>
  <si>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OBAL</t>
  </si>
  <si>
    <t>ENCL BAL</t>
  </si>
  <si>
    <t>TACA</t>
  </si>
  <si>
    <t>06.12.2023</t>
  </si>
  <si>
    <t>IGR-18.06.24</t>
  </si>
  <si>
    <t>IGR-02.04.24</t>
  </si>
  <si>
    <t>IGR-27.03.24</t>
  </si>
  <si>
    <t>RATE</t>
  </si>
  <si>
    <t>CAR PARKING</t>
  </si>
  <si>
    <t>VALUE</t>
  </si>
  <si>
    <t>TOTAL 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</si>
</sst>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C364CF-940D-4972-AB66-B60EB8509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4DE755-F5D7-4F6D-9F22-81AE6C9F3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9DA0B2-1CBC-4BC5-80D6-8BAE14E3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4B14E1-4B1C-4961-9AE1-6AB2787DB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58A612-7C85-492D-9C7D-50976CF52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F099DB-AC84-4AF4-92E3-59B4090F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821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90C7A0-B9D3-49B3-B427-349DBBCC5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2024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1"/>
      <c r="L1" s="71"/>
      <c r="M1" s="71"/>
      <c r="N1" s="71"/>
      <c r="O1" s="71"/>
      <c r="P1" s="71"/>
      <c r="Q1" s="71"/>
      <c r="R1" s="71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K30" sqref="K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2.57031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10000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2000</v>
      </c>
      <c r="D4" s="22"/>
    </row>
    <row r="5" spans="1:5" x14ac:dyDescent="0.25">
      <c r="A5" s="15" t="s">
        <v>15</v>
      </c>
      <c r="B5" s="18"/>
      <c r="C5" s="19">
        <f>C3-C4</f>
        <v>8000</v>
      </c>
      <c r="D5" s="22"/>
    </row>
    <row r="6" spans="1:5" x14ac:dyDescent="0.25">
      <c r="A6" s="15" t="s">
        <v>16</v>
      </c>
      <c r="B6" s="18"/>
      <c r="C6" s="19">
        <f>C4</f>
        <v>2000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2000</v>
      </c>
      <c r="D13" s="22"/>
    </row>
    <row r="14" spans="1:5" x14ac:dyDescent="0.25">
      <c r="A14" s="15" t="s">
        <v>15</v>
      </c>
      <c r="B14" s="18"/>
      <c r="C14" s="19">
        <f>C5</f>
        <v>8000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10000</v>
      </c>
      <c r="D16" s="22"/>
    </row>
    <row r="17" spans="1:6" x14ac:dyDescent="0.25">
      <c r="B17" s="23"/>
      <c r="C17" s="24"/>
      <c r="D17" s="24"/>
    </row>
    <row r="18" spans="1:6" x14ac:dyDescent="0.25">
      <c r="A18" s="70" t="str">
        <f>E3</f>
        <v>ACA</v>
      </c>
      <c r="B18" s="7"/>
      <c r="C18" s="29">
        <v>722</v>
      </c>
      <c r="D18" s="24"/>
    </row>
    <row r="19" spans="1:6" x14ac:dyDescent="0.25">
      <c r="A19" s="15" t="s">
        <v>73</v>
      </c>
      <c r="B19" s="6"/>
      <c r="C19" s="30">
        <f>C18*C16</f>
        <v>7220000</v>
      </c>
      <c r="D19" s="31">
        <v>300000</v>
      </c>
      <c r="E19" s="66">
        <f>C19+D19</f>
        <v>7520000</v>
      </c>
    </row>
    <row r="20" spans="1:6" x14ac:dyDescent="0.25">
      <c r="A20" s="15" t="s">
        <v>24</v>
      </c>
      <c r="C20" s="32">
        <f>C19*98%</f>
        <v>7075600</v>
      </c>
      <c r="D20" s="30"/>
      <c r="E20" s="66">
        <f>E19*0.98</f>
        <v>7369600</v>
      </c>
      <c r="F20" s="66">
        <f>E20*0.8</f>
        <v>5895680</v>
      </c>
    </row>
    <row r="21" spans="1:6" x14ac:dyDescent="0.25">
      <c r="A21" s="15" t="s">
        <v>25</v>
      </c>
      <c r="C21" s="32">
        <f>C19*80%</f>
        <v>5776000</v>
      </c>
      <c r="D21" s="32"/>
      <c r="E21" s="66">
        <f>E20*0.8</f>
        <v>5895680</v>
      </c>
    </row>
    <row r="22" spans="1:6" x14ac:dyDescent="0.25">
      <c r="A22" s="15"/>
      <c r="D22" s="24"/>
    </row>
    <row r="23" spans="1:6" x14ac:dyDescent="0.25">
      <c r="A23" s="33" t="s">
        <v>26</v>
      </c>
      <c r="B23" s="34"/>
      <c r="C23" s="35">
        <f>C4*C18</f>
        <v>1444000</v>
      </c>
      <c r="D23" s="35"/>
    </row>
    <row r="24" spans="1:6" x14ac:dyDescent="0.25">
      <c r="A24" s="15" t="s">
        <v>27</v>
      </c>
    </row>
    <row r="25" spans="1:6" x14ac:dyDescent="0.25">
      <c r="A25" s="36" t="s">
        <v>28</v>
      </c>
      <c r="B25" s="16"/>
      <c r="C25" s="32">
        <f>C19*0.025/12</f>
        <v>15041.666666666666</v>
      </c>
      <c r="D25" s="32"/>
    </row>
    <row r="26" spans="1:6" x14ac:dyDescent="0.25">
      <c r="C26" s="32"/>
      <c r="D26" s="32"/>
    </row>
    <row r="27" spans="1:6" x14ac:dyDescent="0.25">
      <c r="C27" s="32"/>
      <c r="D27" s="32"/>
    </row>
    <row r="28" spans="1:6" x14ac:dyDescent="0.25">
      <c r="A28" s="53"/>
      <c r="B28" s="53"/>
      <c r="C28" s="53"/>
      <c r="D28"/>
    </row>
    <row r="29" spans="1:6" x14ac:dyDescent="0.25">
      <c r="A29" s="53" t="s">
        <v>83</v>
      </c>
      <c r="B29" s="53"/>
      <c r="C29" s="53">
        <v>722</v>
      </c>
      <c r="D29"/>
    </row>
    <row r="30" spans="1:6" x14ac:dyDescent="0.25">
      <c r="A30" s="53" t="s">
        <v>91</v>
      </c>
      <c r="B30" s="53"/>
      <c r="C30" s="53">
        <v>10000</v>
      </c>
      <c r="D30"/>
    </row>
    <row r="31" spans="1:6" x14ac:dyDescent="0.25">
      <c r="A31" s="53" t="s">
        <v>93</v>
      </c>
      <c r="B31" s="53"/>
      <c r="C31" s="53">
        <f>C29*C30</f>
        <v>7220000</v>
      </c>
      <c r="D31"/>
    </row>
    <row r="32" spans="1:6" x14ac:dyDescent="0.25">
      <c r="A32" s="53" t="s">
        <v>92</v>
      </c>
      <c r="B32" s="53"/>
      <c r="C32" s="53">
        <v>300000</v>
      </c>
      <c r="D32"/>
    </row>
    <row r="33" spans="1:4" x14ac:dyDescent="0.25">
      <c r="A33" s="53" t="s">
        <v>94</v>
      </c>
      <c r="B33" s="53"/>
      <c r="C33" s="53">
        <f>C31+C32</f>
        <v>7520000</v>
      </c>
      <c r="D33"/>
    </row>
    <row r="34" spans="1:4" x14ac:dyDescent="0.25">
      <c r="A34" s="69" t="s">
        <v>24</v>
      </c>
      <c r="B34" s="69"/>
      <c r="C34" s="69">
        <f>C33*0.98</f>
        <v>7369600</v>
      </c>
      <c r="D34" s="66">
        <f>C34*0.8</f>
        <v>5895680</v>
      </c>
    </row>
    <row r="35" spans="1:4" x14ac:dyDescent="0.25">
      <c r="A35" s="53" t="s">
        <v>25</v>
      </c>
      <c r="B35" s="53"/>
      <c r="C35" s="53">
        <f>C33*0.8</f>
        <v>6016000</v>
      </c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865</v>
      </c>
      <c r="C2" s="4">
        <f t="shared" ref="C2:C16" si="1">B2*1.2</f>
        <v>1038</v>
      </c>
      <c r="D2" s="4">
        <f t="shared" ref="D2:D16" si="2">C2*1.2</f>
        <v>1245.5999999999999</v>
      </c>
      <c r="E2" s="5">
        <f t="shared" ref="E2:E16" si="3">R2</f>
        <v>7702743</v>
      </c>
      <c r="F2" s="72">
        <f t="shared" ref="F2:F15" si="4">ROUND((E2/B2),0)</f>
        <v>8905</v>
      </c>
      <c r="G2" s="72">
        <f t="shared" ref="G2:G15" si="5">ROUND((E2/C2),0)</f>
        <v>7421</v>
      </c>
      <c r="H2" s="72">
        <f t="shared" ref="H2:H15" si="6">ROUND((E2/D2),0)</f>
        <v>6184</v>
      </c>
      <c r="I2" s="72">
        <f t="shared" ref="I2:I15" si="7">T2</f>
        <v>0</v>
      </c>
      <c r="J2" s="72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865</v>
      </c>
      <c r="R2" s="73">
        <v>7702743</v>
      </c>
      <c r="S2" s="73" t="s">
        <v>88</v>
      </c>
    </row>
    <row r="3" spans="1:19" x14ac:dyDescent="0.25">
      <c r="A3" s="4">
        <v>2</v>
      </c>
      <c r="B3" s="4">
        <f t="shared" si="0"/>
        <v>990</v>
      </c>
      <c r="C3" s="4">
        <f t="shared" si="1"/>
        <v>1188</v>
      </c>
      <c r="D3" s="4">
        <f t="shared" si="2"/>
        <v>1425.6</v>
      </c>
      <c r="E3" s="5">
        <f t="shared" si="3"/>
        <v>8333337</v>
      </c>
      <c r="F3" s="4">
        <f t="shared" si="4"/>
        <v>8418</v>
      </c>
      <c r="G3" s="4">
        <f t="shared" si="5"/>
        <v>7015</v>
      </c>
      <c r="H3" s="4">
        <f t="shared" si="6"/>
        <v>5845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990</v>
      </c>
      <c r="R3" s="2">
        <v>8333337</v>
      </c>
      <c r="S3" s="2" t="s">
        <v>89</v>
      </c>
    </row>
    <row r="4" spans="1:19" x14ac:dyDescent="0.25">
      <c r="A4" s="4">
        <v>3</v>
      </c>
      <c r="B4" s="4">
        <f t="shared" si="0"/>
        <v>714</v>
      </c>
      <c r="C4" s="4">
        <f t="shared" si="1"/>
        <v>856.8</v>
      </c>
      <c r="D4" s="4">
        <f t="shared" si="2"/>
        <v>1028.1599999999999</v>
      </c>
      <c r="E4" s="5">
        <f t="shared" si="3"/>
        <v>6216238</v>
      </c>
      <c r="F4" s="4">
        <f t="shared" si="4"/>
        <v>8706</v>
      </c>
      <c r="G4" s="4">
        <f t="shared" si="5"/>
        <v>7255</v>
      </c>
      <c r="H4" s="4">
        <f t="shared" si="6"/>
        <v>6046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714</v>
      </c>
      <c r="R4" s="2">
        <v>6216238</v>
      </c>
      <c r="S4" s="2" t="s">
        <v>90</v>
      </c>
    </row>
    <row r="5" spans="1:19" x14ac:dyDescent="0.25">
      <c r="A5" s="4">
        <v>4</v>
      </c>
      <c r="B5" s="4">
        <f t="shared" si="0"/>
        <v>722</v>
      </c>
      <c r="C5" s="4">
        <f t="shared" si="1"/>
        <v>866.4</v>
      </c>
      <c r="D5" s="4">
        <f t="shared" si="2"/>
        <v>1039.6799999999998</v>
      </c>
      <c r="E5" s="5">
        <f t="shared" si="3"/>
        <v>7500000</v>
      </c>
      <c r="F5" s="72">
        <f t="shared" si="4"/>
        <v>10388</v>
      </c>
      <c r="G5" s="72">
        <f t="shared" si="5"/>
        <v>8657</v>
      </c>
      <c r="H5" s="72">
        <f t="shared" si="6"/>
        <v>7214</v>
      </c>
      <c r="I5" s="72">
        <f t="shared" si="7"/>
        <v>0</v>
      </c>
      <c r="J5" s="72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722</v>
      </c>
      <c r="R5" s="73">
        <v>7500000</v>
      </c>
      <c r="S5" s="2"/>
    </row>
    <row r="6" spans="1:19" x14ac:dyDescent="0.25">
      <c r="A6" s="4">
        <v>5</v>
      </c>
      <c r="B6" s="4">
        <f t="shared" si="0"/>
        <v>700</v>
      </c>
      <c r="C6" s="4">
        <f t="shared" si="1"/>
        <v>840</v>
      </c>
      <c r="D6" s="4">
        <f t="shared" si="2"/>
        <v>1008</v>
      </c>
      <c r="E6" s="5">
        <f t="shared" si="3"/>
        <v>7300000</v>
      </c>
      <c r="F6" s="72">
        <f t="shared" si="4"/>
        <v>10429</v>
      </c>
      <c r="G6" s="72">
        <f t="shared" si="5"/>
        <v>8690</v>
      </c>
      <c r="H6" s="72">
        <f t="shared" si="6"/>
        <v>7242</v>
      </c>
      <c r="I6" s="72">
        <f t="shared" si="7"/>
        <v>0</v>
      </c>
      <c r="J6" s="72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700</v>
      </c>
      <c r="R6" s="73">
        <v>7300000</v>
      </c>
      <c r="S6" s="2"/>
    </row>
    <row r="7" spans="1:19" x14ac:dyDescent="0.25">
      <c r="A7" s="4">
        <v>6</v>
      </c>
      <c r="B7" s="4">
        <f t="shared" si="0"/>
        <v>609</v>
      </c>
      <c r="C7" s="4">
        <f t="shared" si="1"/>
        <v>730.8</v>
      </c>
      <c r="D7" s="4">
        <f t="shared" si="2"/>
        <v>876.95999999999992</v>
      </c>
      <c r="E7" s="5">
        <f t="shared" si="3"/>
        <v>6700000</v>
      </c>
      <c r="F7" s="72">
        <f t="shared" si="4"/>
        <v>11002</v>
      </c>
      <c r="G7" s="72">
        <f t="shared" si="5"/>
        <v>9168</v>
      </c>
      <c r="H7" s="72">
        <f t="shared" si="6"/>
        <v>7640</v>
      </c>
      <c r="I7" s="72">
        <f t="shared" si="7"/>
        <v>0</v>
      </c>
      <c r="J7" s="72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609</v>
      </c>
      <c r="R7" s="73">
        <v>6700000</v>
      </c>
      <c r="S7" s="2"/>
    </row>
    <row r="8" spans="1:19" x14ac:dyDescent="0.25">
      <c r="A8" s="4">
        <v>7</v>
      </c>
      <c r="B8" s="4">
        <f t="shared" si="0"/>
        <v>648</v>
      </c>
      <c r="C8" s="4">
        <f t="shared" si="1"/>
        <v>777.6</v>
      </c>
      <c r="D8" s="4">
        <f t="shared" si="2"/>
        <v>933.12</v>
      </c>
      <c r="E8" s="5">
        <f t="shared" si="3"/>
        <v>6500000</v>
      </c>
      <c r="F8" s="72">
        <f t="shared" si="4"/>
        <v>10031</v>
      </c>
      <c r="G8" s="72">
        <f t="shared" si="5"/>
        <v>8359</v>
      </c>
      <c r="H8" s="72">
        <f t="shared" si="6"/>
        <v>6966</v>
      </c>
      <c r="I8" s="72">
        <f t="shared" si="7"/>
        <v>0</v>
      </c>
      <c r="J8" s="72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648</v>
      </c>
      <c r="R8" s="73">
        <v>6500000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53"/>
      <c r="G24" s="53"/>
    </row>
    <row r="25" spans="1:19" s="10" customFormat="1" x14ac:dyDescent="0.25">
      <c r="F25" s="53" t="s">
        <v>83</v>
      </c>
      <c r="G25" s="53">
        <f>58.9*10.764</f>
        <v>633.99959999999999</v>
      </c>
    </row>
    <row r="26" spans="1:19" s="10" customFormat="1" x14ac:dyDescent="0.25">
      <c r="F26" s="53" t="s">
        <v>84</v>
      </c>
      <c r="G26" s="53">
        <v>67</v>
      </c>
    </row>
    <row r="27" spans="1:19" s="10" customFormat="1" x14ac:dyDescent="0.25">
      <c r="F27" s="53" t="s">
        <v>85</v>
      </c>
      <c r="G27" s="53">
        <v>21</v>
      </c>
    </row>
    <row r="28" spans="1:19" s="10" customFormat="1" x14ac:dyDescent="0.25">
      <c r="C28" s="68" t="s">
        <v>74</v>
      </c>
      <c r="D28" s="68" t="s">
        <v>87</v>
      </c>
      <c r="F28" s="53" t="s">
        <v>86</v>
      </c>
      <c r="G28" s="53">
        <f>SUM(G25:G27)</f>
        <v>721.99959999999999</v>
      </c>
    </row>
    <row r="29" spans="1:19" s="10" customFormat="1" x14ac:dyDescent="0.25">
      <c r="C29" s="68" t="s">
        <v>1</v>
      </c>
      <c r="D29" s="68">
        <v>6081081</v>
      </c>
      <c r="F29" s="53" t="s">
        <v>71</v>
      </c>
      <c r="G29" s="53">
        <v>794</v>
      </c>
      <c r="H29" s="10">
        <f>G29/G28</f>
        <v>1.0997236009549036</v>
      </c>
    </row>
    <row r="30" spans="1:19" s="10" customFormat="1" x14ac:dyDescent="0.25">
      <c r="F30" s="53" t="s">
        <v>72</v>
      </c>
      <c r="G30" s="53">
        <v>9500</v>
      </c>
    </row>
    <row r="31" spans="1:19" s="10" customFormat="1" x14ac:dyDescent="0.25">
      <c r="C31" s="69"/>
      <c r="D31" s="69"/>
      <c r="F31" s="69" t="s">
        <v>73</v>
      </c>
      <c r="G31" s="69">
        <f>G28*G30</f>
        <v>6858996.2000000002</v>
      </c>
      <c r="H31" s="10">
        <f>G31/D29</f>
        <v>1.1279238345945402</v>
      </c>
    </row>
    <row r="32" spans="1:19" s="10" customFormat="1" x14ac:dyDescent="0.25">
      <c r="C32" s="69"/>
      <c r="D32" s="69"/>
      <c r="F32" s="69" t="s">
        <v>24</v>
      </c>
      <c r="G32" s="69">
        <f>G31*90%</f>
        <v>6173096.5800000001</v>
      </c>
    </row>
    <row r="33" spans="3:7" s="10" customFormat="1" x14ac:dyDescent="0.25">
      <c r="C33" s="69"/>
      <c r="D33" s="69"/>
      <c r="F33" s="69" t="s">
        <v>25</v>
      </c>
      <c r="G33" s="69">
        <f>G31*80%</f>
        <v>5487196.9600000009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2024-07-27T10:18:28Z</dcterms:modified>
</cp:coreProperties>
</file>