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/>
  <mc:AlternateContent xmlns:mc="http://schemas.openxmlformats.org/markup-compatibility/2006">
    <mc:Choice Requires="x15">
      <x15ac:absPath xmlns:x15ac="http://schemas.microsoft.com/office/spreadsheetml/2010/11/ac" url="D:\Valuation Work\LIE Folder\NICCO residency\5th LIE Report\"/>
    </mc:Choice>
  </mc:AlternateContent>
  <xr:revisionPtr revIDLastSave="0" documentId="13_ncr:1_{8155DDC9-EC9C-478F-8C15-67D61D2FEB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al Summary" sheetId="8" r:id="rId1"/>
    <sheet name="Summary Sheet" sheetId="9" r:id="rId2"/>
    <sheet name="Land, Stamp Duty and rent c (2)" sheetId="20" r:id="rId3"/>
    <sheet name="Rent Cost" sheetId="18" r:id="rId4"/>
    <sheet name="TDR &amp; Approval" sheetId="5" r:id="rId5"/>
    <sheet name="Construction Cost" sheetId="21" r:id="rId6"/>
    <sheet name="Professional" sheetId="2" r:id="rId7"/>
    <sheet name="MArketing" sheetId="4" r:id="rId8"/>
    <sheet name="Admin" sheetId="3" r:id="rId9"/>
    <sheet name="Interest" sheetId="6" r:id="rId10"/>
    <sheet name="Construction Area Statement (4)" sheetId="23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_fco2" localSheetId="10" hidden="1">{#N/A,#N/A,FALSE,"gc (2)"}</definedName>
    <definedName name="___fco2" hidden="1">{#N/A,#N/A,FALSE,"gc (2)"}</definedName>
    <definedName name="___key1" hidden="1">[1]sheet6!#REF!</definedName>
    <definedName name="___key2" hidden="1">#REF!</definedName>
    <definedName name="___MR10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ram1" localSheetId="10" hidden="1">{#N/A,#N/A,FALSE,"gc (2)"}</definedName>
    <definedName name="___ram1" hidden="1">{#N/A,#N/A,FALSE,"gc (2)"}</definedName>
    <definedName name="___sti02" localSheetId="10" hidden="1">{#N/A,#N/A,FALSE,"gc (2)"}</definedName>
    <definedName name="___sti02" hidden="1">{#N/A,#N/A,FALSE,"gc (2)"}</definedName>
    <definedName name="___t1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2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a1" localSheetId="10" hidden="1">{#N/A,#N/A,TRUE,"Financials";#N/A,#N/A,TRUE,"Operating Statistics";#N/A,#N/A,TRUE,"Capex &amp; Depreciation";#N/A,#N/A,TRUE,"Debt"}</definedName>
    <definedName name="___ta1" hidden="1">{#N/A,#N/A,TRUE,"Financials";#N/A,#N/A,TRUE,"Operating Statistics";#N/A,#N/A,TRUE,"Capex &amp; Depreciation";#N/A,#N/A,TRUE,"Debt"}</definedName>
    <definedName name="___tb1" localSheetId="10" hidden="1">{#N/A,#N/A,FALSE,"One Pager";#N/A,#N/A,FALSE,"Technical"}</definedName>
    <definedName name="___tb1" hidden="1">{#N/A,#N/A,FALSE,"One Pager";#N/A,#N/A,FALSE,"Technical"}</definedName>
    <definedName name="___xlfn.BAHTTEXT" hidden="1">#NAME?</definedName>
    <definedName name="__123Graph_AIncome" hidden="1">#REF!</definedName>
    <definedName name="__123Graph_ASummary" hidden="1">#REF!</definedName>
    <definedName name="__123Graph_B" hidden="1">#REF!</definedName>
    <definedName name="__123Graph_BIncome" hidden="1">#REF!</definedName>
    <definedName name="__123Graph_BSummary" hidden="1">#REF!</definedName>
    <definedName name="__123Graph_D" hidden="1">#REF!</definedName>
    <definedName name="__123Graph_F" hidden="1">#REF!</definedName>
    <definedName name="__123Graph_X" hidden="1">#REF!</definedName>
    <definedName name="__123Graph_XIncome" hidden="1">#REF!</definedName>
    <definedName name="__FDS_HYPERLINK_TOGGLE_STATE__" hidden="1">"ON"</definedName>
    <definedName name="__IntlFixup" hidden="1">TRUE</definedName>
    <definedName name="__IntlFixupTable" hidden="1">#REF!</definedName>
    <definedName name="__key1" hidden="1">[1]sheet6!#REF!</definedName>
    <definedName name="__key2" hidden="1">#REF!</definedName>
    <definedName name="__MR10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1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a1" localSheetId="10" hidden="1">{#N/A,#N/A,TRUE,"Financials";#N/A,#N/A,TRUE,"Operating Statistics";#N/A,#N/A,TRUE,"Capex &amp; Depreciation";#N/A,#N/A,TRUE,"Debt"}</definedName>
    <definedName name="__ta1" hidden="1">{#N/A,#N/A,TRUE,"Financials";#N/A,#N/A,TRUE,"Operating Statistics";#N/A,#N/A,TRUE,"Capex &amp; Depreciation";#N/A,#N/A,TRUE,"Debt"}</definedName>
    <definedName name="__tb1" localSheetId="10" hidden="1">{#N/A,#N/A,FALSE,"One Pager";#N/A,#N/A,FALSE,"Technical"}</definedName>
    <definedName name="__tb1" hidden="1">{#N/A,#N/A,FALSE,"One Pager";#N/A,#N/A,FALSE,"Technical"}</definedName>
    <definedName name="__xlfn.BAHTTEXT" hidden="1">#NAME?</definedName>
    <definedName name="_1__123Graph_AAdmin_Expenses" hidden="1">#REF!</definedName>
    <definedName name="_2__123Graph_AChart_1AJ" hidden="1">#REF!</definedName>
    <definedName name="_2__123Graph_AService_Expense" hidden="1">#REF!</definedName>
    <definedName name="_3__123Graph_AChart_1Q" hidden="1">#REF!</definedName>
    <definedName name="_3__123Graph_BAdmin_Expenses" hidden="1">#REF!</definedName>
    <definedName name="_4__123Graph_BChart_1Q" hidden="1">#REF!</definedName>
    <definedName name="_4__123Graph_BService_Expense" hidden="1">#REF!</definedName>
    <definedName name="_5__123Graph_XAdmin_Expenses" hidden="1">#REF!</definedName>
    <definedName name="_6__123Graph_XService_Expense" hidden="1">#REF!</definedName>
    <definedName name="_a1" localSheetId="10" hidden="1">{"Assump",#N/A,TRUE,"Proforma";"first",#N/A,TRUE,"Proforma";"second",#N/A,TRUE,"Proforma";"lease1",#N/A,TRUE,"Proforma";"lease2",#N/A,TRUE,"Proforma"}</definedName>
    <definedName name="_a1" hidden="1">{"Assump",#N/A,TRUE,"Proforma";"first",#N/A,TRUE,"Proforma";"second",#N/A,TRUE,"Proforma";"lease1",#N/A,TRUE,"Proforma";"lease2",#N/A,TRUE,"Proforma"}</definedName>
    <definedName name="_Dist_Values" hidden="1">'[2]MN T.B.'!#REF!</definedName>
    <definedName name="_e4" localSheetId="10" hidden="1">{"new",#N/A,FALSE,"D";"PROFORMA",#N/A,FALSE,"A";"partial 1",#N/A,FALSE,"B";"partial 2",#N/A,FALSE,"B";"partial 3",#N/A,FALSE,"B";"SMALL CF 1",#N/A,FALSE,"C"}</definedName>
    <definedName name="_e4" hidden="1">{"new",#N/A,FALSE,"D";"PROFORMA",#N/A,FALSE,"A";"partial 1",#N/A,FALSE,"B";"partial 2",#N/A,FALSE,"B";"partial 3",#N/A,FALSE,"B";"SMALL CF 1",#N/A,FALSE,"C"}</definedName>
    <definedName name="_fco2" localSheetId="10" hidden="1">{#N/A,#N/A,FALSE,"gc (2)"}</definedName>
    <definedName name="_fco2" hidden="1">{#N/A,#N/A,FALSE,"gc (2)"}</definedName>
    <definedName name="_Fill" hidden="1">#REF!</definedName>
    <definedName name="_xlnm._FilterDatabase" localSheetId="8" hidden="1">Admin!$A$1:$F$164</definedName>
    <definedName name="_xlnm._FilterDatabase" localSheetId="5" hidden="1">'Construction Cost'!$A$5:$D$682</definedName>
    <definedName name="_xlnm._FilterDatabase" localSheetId="6" hidden="1">Professional!$A$1:$E$40</definedName>
    <definedName name="_xlnm._FilterDatabase" localSheetId="4" hidden="1">'TDR &amp; Approval'!$B$1:$F$64</definedName>
    <definedName name="_Key1" localSheetId="10" hidden="1">'[3]H-INPUT'!#REF!</definedName>
    <definedName name="_Key1" hidden="1">'[3]H-INPUT'!#REF!</definedName>
    <definedName name="_Key2" localSheetId="10" hidden="1">[4]CHECK!#REF!</definedName>
    <definedName name="_Key2" hidden="1">[4]CHECK!#REF!</definedName>
    <definedName name="_MR10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Order1" hidden="1">255</definedName>
    <definedName name="_Order2" hidden="1">255</definedName>
    <definedName name="_Parse_Out" hidden="1">#REF!</definedName>
    <definedName name="_ram1" localSheetId="10" hidden="1">{#N/A,#N/A,FALSE,"gc (2)"}</definedName>
    <definedName name="_ram1" hidden="1">{#N/A,#N/A,FALSE,"gc (2)"}</definedName>
    <definedName name="_Sort" hidden="1">#REF!</definedName>
    <definedName name="_sti02" localSheetId="10" hidden="1">{#N/A,#N/A,FALSE,"gc (2)"}</definedName>
    <definedName name="_sti02" hidden="1">{#N/A,#N/A,FALSE,"gc (2)"}</definedName>
    <definedName name="_t1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2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a1" localSheetId="10" hidden="1">{#N/A,#N/A,TRUE,"Financials";#N/A,#N/A,TRUE,"Operating Statistics";#N/A,#N/A,TRUE,"Capex &amp; Depreciation";#N/A,#N/A,TRUE,"Debt"}</definedName>
    <definedName name="_ta1" hidden="1">{#N/A,#N/A,TRUE,"Financials";#N/A,#N/A,TRUE,"Operating Statistics";#N/A,#N/A,TRUE,"Capex &amp; Depreciation";#N/A,#N/A,TRUE,"Debt"}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[5]HOTComps!#REF!</definedName>
    <definedName name="_tb1" localSheetId="10" hidden="1">{#N/A,#N/A,FALSE,"One Pager";#N/A,#N/A,FALSE,"Technical"}</definedName>
    <definedName name="_tb1" hidden="1">{#N/A,#N/A,FALSE,"One Pager";#N/A,#N/A,FALSE,"Technical"}</definedName>
    <definedName name="AA.Report.Files" hidden="1">#REF!</definedName>
    <definedName name="AA.Reports.Available" hidden="1">#REF!</definedName>
    <definedName name="aaa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aaa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aaaa" localSheetId="10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aaaa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abababa" localSheetId="10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abababa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abc" localSheetId="10" hidden="1">{#N/A,#N/A,TRUE,"Financials";#N/A,#N/A,TRUE,"Operating Statistics";#N/A,#N/A,TRUE,"Capex &amp; Depreciation";#N/A,#N/A,TRUE,"Debt"}</definedName>
    <definedName name="abc" hidden="1">{#N/A,#N/A,TRUE,"Financials";#N/A,#N/A,TRUE,"Operating Statistics";#N/A,#N/A,TRUE,"Capex &amp; Depreciation";#N/A,#N/A,TRUE,"Debt"}</definedName>
    <definedName name="Ac" localSheetId="10" hidden="1">{#N/A,#N/A,FALSE,"One Pager";#N/A,#N/A,FALSE,"Technical"}</definedName>
    <definedName name="Ac" hidden="1">{#N/A,#N/A,FALSE,"One Pager";#N/A,#N/A,FALSE,"Technical"}</definedName>
    <definedName name="AccessDatabase" hidden="1">"C:\data\excel\temp.mdb"</definedName>
    <definedName name="adsf" localSheetId="10" hidden="1">{"sheet a",#N/A,FALSE,"A";"2 9 casflow",#N/A,FALSE,"B"}</definedName>
    <definedName name="adsf" hidden="1">{"sheet a",#N/A,FALSE,"A";"2 9 casflow",#N/A,FALSE,"B"}</definedName>
    <definedName name="anscount" hidden="1">1</definedName>
    <definedName name="AQWE" localSheetId="10" hidden="1">{#N/A,#N/A,FALSE,"mpph1";#N/A,#N/A,FALSE,"mpmseb";#N/A,#N/A,FALSE,"mpph2"}</definedName>
    <definedName name="AQWE" hidden="1">{#N/A,#N/A,FALSE,"mpph1";#N/A,#N/A,FALSE,"mpmseb";#N/A,#N/A,FALSE,"mpph2"}</definedName>
    <definedName name="asdfsdfsdf" localSheetId="10" hidden="1">{#N/A,#N/A,FALSE,"Expense Comparison"}</definedName>
    <definedName name="asdfsdfsdf" hidden="1">{#N/A,#N/A,FALSE,"Expense Comparison"}</definedName>
    <definedName name="assetfull_4">#REF!</definedName>
    <definedName name="assetfull_5">#REF!</definedName>
    <definedName name="assetfull_6">#REF!</definedName>
    <definedName name="assetfull_7">#REF!</definedName>
    <definedName name="assetfull_8">#REF!</definedName>
    <definedName name="ASSETS1_4">#REF!</definedName>
    <definedName name="ASSETS1_5">#REF!</definedName>
    <definedName name="ASSETS1_6">#REF!</definedName>
    <definedName name="ASSETS1_7">#REF!</definedName>
    <definedName name="ASSETS1_8">#REF!</definedName>
    <definedName name="ASST2_4">#REF!</definedName>
    <definedName name="ASST2_5">#REF!</definedName>
    <definedName name="ASST2_6">#REF!</definedName>
    <definedName name="ASST2_7">#REF!</definedName>
    <definedName name="ASST2_8">#REF!</definedName>
    <definedName name="BADWE" localSheetId="10" hidden="1">{#N/A,#N/A,FALSE,"mpph1";#N/A,#N/A,FALSE,"mpmseb";#N/A,#N/A,FALSE,"mpph2"}</definedName>
    <definedName name="BADWE" hidden="1">{#N/A,#N/A,FALSE,"mpph1";#N/A,#N/A,FALSE,"mpmseb";#N/A,#N/A,FALSE,"mpph2"}</definedName>
    <definedName name="bc" localSheetId="10" hidden="1">{#N/A,#N/A,FALSE,"One Pager";#N/A,#N/A,FALSE,"Technical"}</definedName>
    <definedName name="bc" hidden="1">{#N/A,#N/A,FALSE,"One Pager";#N/A,#N/A,FALSE,"Technical"}</definedName>
    <definedName name="beattle" localSheetId="10" hidden="1">{"Full Sheet",#N/A,FALSE,"Expense Comparison"}</definedName>
    <definedName name="beattle" hidden="1">{"Full Sheet",#N/A,FALSE,"Expense Comparison"}</definedName>
    <definedName name="BEP_4">#REF!</definedName>
    <definedName name="BEP_5">#REF!</definedName>
    <definedName name="BEP_6">#REF!</definedName>
    <definedName name="BEP_7">#REF!</definedName>
    <definedName name="BEP_8">#REF!</definedName>
    <definedName name="bijalpur2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bijalpur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BROWN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ccccc" localSheetId="10" hidden="1">{#N/A,#N/A,FALSE,"mpph1";#N/A,#N/A,FALSE,"mpmseb";#N/A,#N/A,FALSE,"mpph2"}</definedName>
    <definedName name="ccccc" hidden="1">{#N/A,#N/A,FALSE,"mpph1";#N/A,#N/A,FALSE,"mpmseb";#N/A,#N/A,FALSE,"mpph2"}</definedName>
    <definedName name="Cha" localSheetId="10" hidden="1">{#N/A,#N/A,FALSE,"gc (2)"}</definedName>
    <definedName name="Cha" hidden="1">{#N/A,#N/A,FALSE,"gc (2)"}</definedName>
    <definedName name="checkpoints">#REF!</definedName>
    <definedName name="com" localSheetId="10" hidden="1">{#N/A,#N/A,FALSE,"mpph1";#N/A,#N/A,FALSE,"mpmseb";#N/A,#N/A,FALSE,"mpph2"}</definedName>
    <definedName name="com" hidden="1">{#N/A,#N/A,FALSE,"mpph1";#N/A,#N/A,FALSE,"mpmseb";#N/A,#N/A,FALSE,"mpph2"}</definedName>
    <definedName name="COMPARISON" localSheetId="10" hidden="1">{#N/A,#N/A,FALSE,"mpph1";#N/A,#N/A,FALSE,"mpmseb";#N/A,#N/A,FALSE,"mpph2"}</definedName>
    <definedName name="COMPARISON" hidden="1">{#N/A,#N/A,FALSE,"mpph1";#N/A,#N/A,FALSE,"mpmseb";#N/A,#N/A,FALSE,"mpph2"}</definedName>
    <definedName name="copy" localSheetId="10" hidden="1">{"sheet a",#N/A,FALSE,"A";"2 9 casflow",#N/A,FALSE,"B"}</definedName>
    <definedName name="copy" hidden="1">{"sheet a",#N/A,FALSE,"A";"2 9 casflow",#N/A,FALSE,"B"}</definedName>
    <definedName name="copy2" localSheetId="10" hidden="1">{"new",#N/A,FALSE,"D";"PROFORMA",#N/A,FALSE,"A";"partial 1",#N/A,FALSE,"B";"partial 2",#N/A,FALSE,"B";"partial 3",#N/A,FALSE,"B";"SMALL CF 1",#N/A,FALSE,"C"}</definedName>
    <definedName name="copy2" hidden="1">{"new",#N/A,FALSE,"D";"PROFORMA",#N/A,FALSE,"A";"partial 1",#N/A,FALSE,"B";"partial 2",#N/A,FALSE,"B";"partial 3",#N/A,FALSE,"B";"SMALL CF 1",#N/A,FALSE,"C"}</definedName>
    <definedName name="Data.Dump" hidden="1">OFFSET([6]!Data.Top.Left,1,0)</definedName>
    <definedName name="DATA_08" localSheetId="10" hidden="1">'[7]Asset depreciation'!#REF!</definedName>
    <definedName name="DATA_08" hidden="1">'[7]Asset depreciation'!#REF!</definedName>
    <definedName name="Database.File" localSheetId="10" hidden="1">#REF!</definedName>
    <definedName name="Database.File" hidden="1">#REF!</definedName>
    <definedName name="dd" localSheetId="10" hidden="1">{#N/A,"Good",TRUE,"Sheet1";#N/A,"Normal",TRUE,"Sheet1";#N/A,"Bad",TRUE,"Sheet1"}</definedName>
    <definedName name="dd" hidden="1">{#N/A,"Good",TRUE,"Sheet1";#N/A,"Normal",TRUE,"Sheet1";#N/A,"Bad",TRUE,"Sheet1"}</definedName>
    <definedName name="deleteme" localSheetId="10" hidden="1">{"schedule",#N/A,FALSE,"Sum Op's";"input area",#N/A,FALSE,"Sum Op's"}</definedName>
    <definedName name="deleteme" hidden="1">{"schedule",#N/A,FALSE,"Sum Op's";"input area",#N/A,FALSE,"Sum Op's"}</definedName>
    <definedName name="deleteme1" localSheetId="10" hidden="1">{"schedule",#N/A,FALSE,"Sum Op's";"input area",#N/A,FALSE,"Sum Op's"}</definedName>
    <definedName name="deleteme1" hidden="1">{"schedule",#N/A,FALSE,"Sum Op's";"input area",#N/A,FALSE,"Sum Op's"}</definedName>
    <definedName name="dfg" localSheetId="10" hidden="1">{#N/A,#N/A,FALSE,"gc (2)"}</definedName>
    <definedName name="dfg" hidden="1">{#N/A,#N/A,FALSE,"gc (2)"}</definedName>
    <definedName name="dfgg" localSheetId="10" hidden="1">{#N/A,#N/A,FALSE,"gc (2)"}</definedName>
    <definedName name="dfgg" hidden="1">{#N/A,#N/A,FALSE,"gc (2)"}</definedName>
    <definedName name="DSCR">#REF!</definedName>
    <definedName name="DSCR_4">#REF!</definedName>
    <definedName name="DSCR_5">#REF!</definedName>
    <definedName name="DSCR_6">#REF!</definedName>
    <definedName name="DSCR_7">#REF!</definedName>
    <definedName name="DSCR_8">#REF!</definedName>
    <definedName name="ELECTRICAL" localSheetId="10" hidden="1">{#N/A,#N/A,FALSE,"mpph1";#N/A,#N/A,FALSE,"mpmseb";#N/A,#N/A,FALSE,"mpph2"}</definedName>
    <definedName name="ELECTRICAL" hidden="1">{#N/A,#N/A,FALSE,"mpph1";#N/A,#N/A,FALSE,"mpmseb";#N/A,#N/A,FALSE,"mpph2"}</definedName>
    <definedName name="ere" localSheetId="10" hidden="1">{"sheet a",#N/A,FALSE,"A";"2 9 casflow",#N/A,FALSE,"B"}</definedName>
    <definedName name="ere" hidden="1">{"sheet a",#N/A,FALSE,"A";"2 9 casflow",#N/A,FALSE,"B"}</definedName>
    <definedName name="ert5t6" localSheetId="10" hidden="1">{"Detail Project Cash Flow",#N/A,TRUE,"Cash Flow Grid";"Financing Calculation",#N/A,TRUE,"Cash Flow Grid"}</definedName>
    <definedName name="ert5t6" hidden="1">{"Detail Project Cash Flow",#N/A,TRUE,"Cash Flow Grid";"Financing Calculation",#N/A,TRUE,"Cash Flow Grid"}</definedName>
    <definedName name="erw" localSheetId="10" hidden="1">{"Detail Project Cash Flow",#N/A,TRUE,"Cash Flow Grid";"Financing Calculation",#N/A,TRUE,"Cash Flow Grid"}</definedName>
    <definedName name="erw" hidden="1">{"Detail Project Cash Flow",#N/A,TRUE,"Cash Flow Grid";"Financing Calculation",#N/A,TRUE,"Cash Flow Grid"}</definedName>
    <definedName name="FC" localSheetId="10" hidden="1">{#N/A,#N/A,FALSE,"gc (2)"}</definedName>
    <definedName name="FC" hidden="1">{#N/A,#N/A,FALSE,"gc (2)"}</definedName>
    <definedName name="fdf" localSheetId="10" hidden="1">{"Full Sheet",#N/A,FALSE,"Expense Comparison"}</definedName>
    <definedName name="fdf" hidden="1">{"Full Sheet",#N/A,FALSE,"Expense Comparison"}</definedName>
    <definedName name="ff" localSheetId="10" hidden="1">{#N/A,#N/A,FALSE,"gc (2)"}</definedName>
    <definedName name="ff" hidden="1">{#N/A,#N/A,FALSE,"gc (2)"}</definedName>
    <definedName name="fgh" localSheetId="10" hidden="1">{"office ltcg",#N/A,FALSE,"gain01";"IT LTCG",#N/A,FALSE,"gain01"}</definedName>
    <definedName name="fgh" hidden="1">{"office ltcg",#N/A,FALSE,"gain01";"IT LTCG",#N/A,FALSE,"gain01"}</definedName>
    <definedName name="fil" hidden="1">#REF!</definedName>
    <definedName name="File.Type" hidden="1">#REF!</definedName>
    <definedName name="fill" hidden="1">[8]Set!#REF!</definedName>
    <definedName name="fill." hidden="1">[8]Set!#REF!</definedName>
    <definedName name="FUNDFLOW" localSheetId="10">#REF!</definedName>
    <definedName name="FUNDFLOW">#REF!</definedName>
    <definedName name="FUNDFLOW_4" localSheetId="10">#REF!</definedName>
    <definedName name="FUNDFLOW_4">#REF!</definedName>
    <definedName name="FUNDFLOW_5" localSheetId="10">#REF!</definedName>
    <definedName name="FUNDFLOW_5">#REF!</definedName>
    <definedName name="FUNDFLOW_6">#REF!</definedName>
    <definedName name="FUNDFLOW_7">#REF!</definedName>
    <definedName name="FUNDFLOW_8">#REF!</definedName>
    <definedName name="ghj" localSheetId="10" hidden="1">{#N/A,#N/A,FALSE,"gc (2)"}</definedName>
    <definedName name="ghj" hidden="1">{#N/A,#N/A,FALSE,"gc (2)"}</definedName>
    <definedName name="gupta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gupta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HTML_CodePage" hidden="1">1252</definedName>
    <definedName name="HTML_Control" localSheetId="10" hidden="1">{"'Proforma'!$A$1:$J$189"}</definedName>
    <definedName name="HTML_Control" hidden="1">{"'Proforma'!$A$1:$J$189"}</definedName>
    <definedName name="HTML_Description" hidden="1">""</definedName>
    <definedName name="HTML_Email" hidden="1">""</definedName>
    <definedName name="HTML_Header" hidden="1">"Proforma"</definedName>
    <definedName name="HTML_LastUpdate" hidden="1">"4/19/99"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"D:\analysis\MyHTML.htm"</definedName>
    <definedName name="HTML_Title" hidden="1">"proforma3"</definedName>
    <definedName name="idiot" localSheetId="10" hidden="1">{"dep. full detail",#N/A,FALSE,"annex";"3cd annex",#N/A,FALSE,"annex";"co. dep.",#N/A,FALSE,"annex"}</definedName>
    <definedName name="idiot" hidden="1">{"dep. full detail",#N/A,FALSE,"annex";"3cd annex",#N/A,FALSE,"annex";"co. dep.",#N/A,FALSE,"annex"}</definedName>
    <definedName name="In" localSheetId="10" hidden="1">{#N/A,#N/A,FALSE,"gc (2)"}</definedName>
    <definedName name="In" hidden="1">{#N/A,#N/A,FALSE,"gc (2)"}</definedName>
    <definedName name="Incurr" localSheetId="10" hidden="1">{#N/A,#N/A,FALSE,"gc (2)"}</definedName>
    <definedName name="Incurr" hidden="1">{#N/A,#N/A,FALSE,"gc (2)"}</definedName>
    <definedName name="IntroPrintArea" hidden="1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39125.817037037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ay" localSheetId="10" hidden="1">{#N/A,#N/A,FALSE,"gc (2)"}</definedName>
    <definedName name="Jay" hidden="1">{#N/A,#N/A,FALSE,"gc (2)"}</definedName>
    <definedName name="jj" localSheetId="10" hidden="1">{#N/A,#N/A,FALSE,"One Pager";#N/A,#N/A,FALSE,"Technical"}</definedName>
    <definedName name="jj" hidden="1">{#N/A,#N/A,FALSE,"One Pager";#N/A,#N/A,FALSE,"Technical"}</definedName>
    <definedName name="KEY_INDICATORS_4">#REF!</definedName>
    <definedName name="KEY_INDICATORS_5">#REF!</definedName>
    <definedName name="KEY_INDICATORS_6">#REF!</definedName>
    <definedName name="KEY_INDICATORS_7">#REF!</definedName>
    <definedName name="KEY_INDICATORS_8">#REF!</definedName>
    <definedName name="kyd.ChngCell.01." hidden="1">#REF!</definedName>
    <definedName name="kyd.CounterLimitCell.01." hidden="1">"x"</definedName>
    <definedName name="kyd.Dim.01." hidden="1">"toad:Company"</definedName>
    <definedName name="kyd.ElementList.01." hidden="1">#REF!</definedName>
    <definedName name="kyd.ElementType.01." hidden="1">3</definedName>
    <definedName name="kyd.ItemType.01." hidden="1">2</definedName>
    <definedName name="kyd.NumLevels.01." hidden="1">999</definedName>
    <definedName name="kyd.ParentName.01." hidden="1">""</definedName>
    <definedName name="kyd.PrintParent.01." hidden="1">TRUE</definedName>
    <definedName name="kyd.SelectString.01." hidden="1">"*"</definedName>
    <definedName name="LIAB_4">#REF!</definedName>
    <definedName name="LIAB_5">#REF!</definedName>
    <definedName name="LIAB_6">#REF!</definedName>
    <definedName name="LIAB_7">#REF!</definedName>
    <definedName name="LIAB_8">#REF!</definedName>
    <definedName name="MCBDB" localSheetId="10" hidden="1">{#N/A,#N/A,FALSE,"mpph1";#N/A,#N/A,FALSE,"mpmseb";#N/A,#N/A,FALSE,"mpph2"}</definedName>
    <definedName name="MCBDB" hidden="1">{#N/A,#N/A,FALSE,"mpph1";#N/A,#N/A,FALSE,"mpmseb";#N/A,#N/A,FALSE,"mpph2"}</definedName>
    <definedName name="mr10resi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mr10resi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mr10residen" localSheetId="10" hidden="1">{#N/A,#N/A,TRUE,"Financials";#N/A,#N/A,TRUE,"Operating Statistics";#N/A,#N/A,TRUE,"Capex &amp; Depreciation";#N/A,#N/A,TRUE,"Debt"}</definedName>
    <definedName name="mr10residen" hidden="1">{#N/A,#N/A,TRUE,"Financials";#N/A,#N/A,TRUE,"Operating Statistics";#N/A,#N/A,TRUE,"Capex &amp; Depreciation";#N/A,#N/A,TRUE,"Debt"}</definedName>
    <definedName name="Nitin" hidden="1">'[9]Sheet3 (2)'!$A$60:$A$76</definedName>
    <definedName name="parse" localSheetId="10" hidden="1">#REF!</definedName>
    <definedName name="parse" hidden="1">#REF!</definedName>
    <definedName name="PL1_4" localSheetId="10">#REF!</definedName>
    <definedName name="PL1_4">#REF!</definedName>
    <definedName name="PL1_5" localSheetId="10">#REF!</definedName>
    <definedName name="PL1_5">#REF!</definedName>
    <definedName name="PL1_6">#REF!</definedName>
    <definedName name="PL1_7">#REF!</definedName>
    <definedName name="PL1_8">#REF!</definedName>
    <definedName name="PL2_4">#REF!</definedName>
    <definedName name="PL2_5">#REF!</definedName>
    <definedName name="PL2_6">#REF!</definedName>
    <definedName name="PL2_7">#REF!</definedName>
    <definedName name="PL2_8">#REF!</definedName>
    <definedName name="plfull_4">#REF!</definedName>
    <definedName name="plfull_5">#REF!</definedName>
    <definedName name="plfull_6">#REF!</definedName>
    <definedName name="plfull_7">#REF!</definedName>
    <definedName name="plfull_8">#REF!</definedName>
    <definedName name="ppl" localSheetId="10" hidden="1">{#N/A,#N/A,FALSE,"gc (2)"}</definedName>
    <definedName name="ppl" hidden="1">{#N/A,#N/A,FALSE,"gc (2)"}</definedName>
    <definedName name="PUB_FileID" hidden="1">"L10003363.xls"</definedName>
    <definedName name="PUB_UserID" hidden="1">"MAYERX"</definedName>
    <definedName name="qw" localSheetId="10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qw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qwer" localSheetId="10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qwer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ram" localSheetId="10" hidden="1">{"dep. full detail",#N/A,FALSE,"annex";"3cd annex",#N/A,FALSE,"annex";"co. dep.",#N/A,FALSE,"annex"}</definedName>
    <definedName name="ram" hidden="1">{"dep. full detail",#N/A,FALSE,"annex";"3cd annex",#N/A,FALSE,"annex";"co. dep.",#N/A,FALSE,"annex"}</definedName>
    <definedName name="RATIOS_4">#REF!</definedName>
    <definedName name="RATIOS_5">#REF!</definedName>
    <definedName name="RATIOS_6">#REF!</definedName>
    <definedName name="RATIOS_7">#REF!</definedName>
    <definedName name="RATIOS_8">#REF!</definedName>
    <definedName name="report" localSheetId="10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report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reu" localSheetId="10" hidden="1">{#N/A,#N/A,FALSE,"gc (2)"}</definedName>
    <definedName name="reu" hidden="1">{#N/A,#N/A,FALSE,"gc (2)"}</definedName>
    <definedName name="reya" localSheetId="10" hidden="1">{"office ltcg",#N/A,FALSE,"gain01";"IT LTCG",#N/A,FALSE,"gain01"}</definedName>
    <definedName name="reya" hidden="1">{"office ltcg",#N/A,FALSE,"gain01";"IT LTCG",#N/A,FALSE,"gain01"}</definedName>
    <definedName name="ripal" localSheetId="10" hidden="1">{#N/A,#N/A,FALSE,"gc (2)"}</definedName>
    <definedName name="ripal" hidden="1">{#N/A,#N/A,FALSE,"gc (2)"}</definedName>
    <definedName name="rtrt" localSheetId="10" hidden="1">{"sheet a",#N/A,FALSE,"A";"sheet b 1",#N/A,FALSE,"B";"sheet b 2",#N/A,FALSE,"B"}</definedName>
    <definedName name="rtrt" hidden="1">{"sheet a",#N/A,FALSE,"A";"sheet b 1",#N/A,FALSE,"B";"sheet b 2",#N/A,FALSE,"B"}</definedName>
    <definedName name="s" localSheetId="10" hidden="1">{"Output-3Column",#N/A,FALSE,"Output"}</definedName>
    <definedName name="s" hidden="1">{"Output-3Column",#N/A,FALSE,"Output"}</definedName>
    <definedName name="sanju" localSheetId="10" hidden="1">{"office ltcg",#N/A,FALSE,"gain01";"IT LTCG",#N/A,FALSE,"gain01"}</definedName>
    <definedName name="sanju" hidden="1">{"office ltcg",#N/A,FALSE,"gain01";"IT LTCG",#N/A,FALSE,"gain01"}</definedName>
    <definedName name="SAPBEXdnldView" hidden="1">"16MPPULO0WIBVEDKDTTJHER3J"</definedName>
    <definedName name="SAPBEXsysID" hidden="1">"BWP"</definedName>
    <definedName name="sdf" localSheetId="10" hidden="1">{"PROFORMA",#N/A,FALSE,"A";"BIGGER 1",#N/A,FALSE,"B";"BIGGER 2",#N/A,FALSE,"B";"BIGGER 3",#N/A,FALSE,"B";"SMALL CF 1",#N/A,FALSE,"C"}</definedName>
    <definedName name="sdf" hidden="1">{"PROFORMA",#N/A,FALSE,"A";"BIGGER 1",#N/A,FALSE,"B";"BIGGER 2",#N/A,FALSE,"B";"BIGGER 3",#N/A,FALSE,"B";"SMALL CF 1",#N/A,FALSE,"C"}</definedName>
    <definedName name="Security_4">#REF!</definedName>
    <definedName name="SECURITY_5">#REF!</definedName>
    <definedName name="SECURITY_6">#REF!</definedName>
    <definedName name="SECURITY_7">#REF!</definedName>
    <definedName name="SECURITY_8">#REF!</definedName>
    <definedName name="Show.Acct.Update.Warning" hidden="1">#REF!</definedName>
    <definedName name="Show.MDB.Update.Warning" hidden="1">#REF!</definedName>
    <definedName name="sk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sk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SLEVIN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pectfdi" localSheetId="10" hidden="1">{"schedule",#N/A,FALSE,"Sum Op's";"input area",#N/A,FALSE,"Sum Op's"}</definedName>
    <definedName name="spectfdi" hidden="1">{"schedule",#N/A,FALSE,"Sum Op's";"input area",#N/A,FALSE,"Sum Op's"}</definedName>
    <definedName name="stock02" localSheetId="10" hidden="1">{#N/A,#N/A,FALSE,"gc (2)"}</definedName>
    <definedName name="stock02" hidden="1">{#N/A,#N/A,FALSE,"gc (2)"}</definedName>
    <definedName name="sv" hidden="1">#REF!</definedName>
    <definedName name="TA" localSheetId="10" hidden="1">{#N/A,#N/A,TRUE,"Financials";#N/A,#N/A,TRUE,"Operating Statistics";#N/A,#N/A,TRUE,"Capex &amp; Depreciation";#N/A,#N/A,TRUE,"Debt"}</definedName>
    <definedName name="TA" hidden="1">{#N/A,#N/A,TRUE,"Financials";#N/A,#N/A,TRUE,"Operating Statistics";#N/A,#N/A,TRUE,"Capex &amp; Depreciation";#N/A,#N/A,TRUE,"Debt"}</definedName>
    <definedName name="Tables" localSheetId="10" hidden="1">{"sales",#N/A,FALSE,"Sales";"sales existing",#N/A,FALSE,"Sales";"sales rd1",#N/A,FALSE,"Sales";"sales rd2",#N/A,FALSE,"Sales"}</definedName>
    <definedName name="Tables" hidden="1">{"sales",#N/A,FALSE,"Sales";"sales existing",#N/A,FALSE,"Sales";"sales rd1",#N/A,FALSE,"Sales";"sales rd2",#N/A,FALSE,"Sales"}</definedName>
    <definedName name="TB" localSheetId="10" hidden="1">{#N/A,#N/A,FALSE,"One Pager";#N/A,#N/A,FALSE,"Technical"}</definedName>
    <definedName name="TB" hidden="1">{#N/A,#N/A,FALSE,"One Pager";#N/A,#N/A,FALSE,"Technical"}</definedName>
    <definedName name="the" localSheetId="10" hidden="1">{#N/A,#N/A,FALSE,"gc (2)"}</definedName>
    <definedName name="the" hidden="1">{#N/A,#N/A,FALSE,"gc (2)"}</definedName>
    <definedName name="TNW_4">#REF!</definedName>
    <definedName name="TNW_5">#REF!</definedName>
    <definedName name="TNW_6">#REF!</definedName>
    <definedName name="TNW_7">#REF!</definedName>
    <definedName name="TNW_8">#REF!</definedName>
    <definedName name="TT" localSheetId="10" hidden="1">{#N/A,#N/A,TRUE,"Financials";#N/A,#N/A,TRUE,"Operating Statistics";#N/A,#N/A,TRUE,"Capex &amp; Depreciation";#N/A,#N/A,TRUE,"Debt"}</definedName>
    <definedName name="TT" hidden="1">{#N/A,#N/A,TRUE,"Financials";#N/A,#N/A,TRUE,"Operating Statistics";#N/A,#N/A,TRUE,"Capex &amp; Depreciation";#N/A,#N/A,TRUE,"Debt"}</definedName>
    <definedName name="uu" localSheetId="10" hidden="1">{#N/A,#N/A,FALSE,"gc (2)"}</definedName>
    <definedName name="uu" hidden="1">{#N/A,#N/A,FALSE,"gc (2)"}</definedName>
    <definedName name="vg" localSheetId="10" hidden="1">{#N/A,#N/A,FALSE,"One Pager";#N/A,#N/A,FALSE,"Technical"}</definedName>
    <definedName name="vg" hidden="1">{#N/A,#N/A,FALSE,"One Pager";#N/A,#N/A,FALSE,"Technical"}</definedName>
    <definedName name="vishnu" localSheetId="10" hidden="1">{#N/A,#N/A,FALSE,"One Pager";#N/A,#N/A,FALSE,"Technical"}</definedName>
    <definedName name="vishnu" hidden="1">{#N/A,#N/A,FALSE,"One Pager";#N/A,#N/A,FALSE,"Technical"}</definedName>
    <definedName name="vk" localSheetId="10" hidden="1">{#N/A,#N/A,FALSE,"One Pager";#N/A,#N/A,FALSE,"Technical"}</definedName>
    <definedName name="vk" hidden="1">{#N/A,#N/A,FALSE,"One Pager";#N/A,#N/A,FALSE,"Technical"}</definedName>
    <definedName name="WC">#REF!</definedName>
    <definedName name="WC_4">#REF!</definedName>
    <definedName name="WC_5">#REF!</definedName>
    <definedName name="WC_6">#REF!</definedName>
    <definedName name="WC_7">#REF!</definedName>
    <definedName name="WC_8">#REF!</definedName>
    <definedName name="wrn.1995._.Analysis." localSheetId="10" hidden="1">{#N/A,#N/A,FALSE,"1995 Rev &amp; Exp"}</definedName>
    <definedName name="wrn.1995._.Analysis." hidden="1">{#N/A,#N/A,FALSE,"1995 Rev &amp; Exp"}</definedName>
    <definedName name="wrn.2701all." localSheetId="10" hidden="1">{#N/A,#N/A,FALSE,"T&amp;E (2)";#N/A,#N/A,FALSE,"R&amp;E SUM";#N/A,#N/A,FALSE,"R&amp;E MONTH";#N/A,#N/A,FALSE,"R&amp;E YEAR";#N/A,#N/A,FALSE,"T&amp;E (1)";#N/A,#N/A,FALSE,"T&amp;E SUM"}</definedName>
    <definedName name="wrn.2701all." hidden="1">{#N/A,#N/A,FALSE,"T&amp;E (2)";#N/A,#N/A,FALSE,"R&amp;E SUM";#N/A,#N/A,FALSE,"R&amp;E MONTH";#N/A,#N/A,FALSE,"R&amp;E YEAR";#N/A,#N/A,FALSE,"T&amp;E (1)";#N/A,#N/A,FALSE,"T&amp;E SUM"}</definedName>
    <definedName name="wrn.2703all." localSheetId="10" hidden="1">{#N/A,#N/A,FALSE,"R&amp;E SUM";#N/A,#N/A,FALSE,"R&amp;E MONTH";#N/A,#N/A,FALSE,"R&amp;E YEAR";#N/A,#N/A,FALSE,"SREV (1)";#N/A,#N/A,FALSE,"SREV(2)";#N/A,#N/A,FALSE,"SREV(3)";#N/A,#N/A,FALSE,"SREV(4)";#N/A,#N/A,FALSE,"OREV (1)";#N/A,#N/A,FALSE,"T&amp;E SUM";#N/A,#N/A,FALSE,"T&amp;E (1)"}</definedName>
    <definedName name="wrn.2703all." hidden="1">{#N/A,#N/A,FALSE,"R&amp;E SUM";#N/A,#N/A,FALSE,"R&amp;E MONTH";#N/A,#N/A,FALSE,"R&amp;E YEAR";#N/A,#N/A,FALSE,"SREV (1)";#N/A,#N/A,FALSE,"SREV(2)";#N/A,#N/A,FALSE,"SREV(3)";#N/A,#N/A,FALSE,"SREV(4)";#N/A,#N/A,FALSE,"OREV (1)";#N/A,#N/A,FALSE,"T&amp;E SUM";#N/A,#N/A,FALSE,"T&amp;E (1)"}</definedName>
    <definedName name="wrn.2705all." localSheetId="10" hidden="1">{#N/A,#N/A,FALSE,"R&amp;E SUM";#N/A,#N/A,FALSE,"R&amp;E MONTH";#N/A,#N/A,FALSE,"R&amp;E YEAR";#N/A,#N/A,FALSE,"OREV (1)";#N/A,#N/A,FALSE,"OREV (2)"}</definedName>
    <definedName name="wrn.2705all." hidden="1">{#N/A,#N/A,FALSE,"R&amp;E SUM";#N/A,#N/A,FALSE,"R&amp;E MONTH";#N/A,#N/A,FALSE,"R&amp;E YEAR";#N/A,#N/A,FALSE,"OREV (1)";#N/A,#N/A,FALSE,"OREV (2)"}</definedName>
    <definedName name="wrn.2706all." localSheetId="10" hidden="1">{#N/A,#N/A,FALSE,"R&amp;E SUM";#N/A,#N/A,FALSE,"R&amp;E MONTH";#N/A,#N/A,FALSE,"R&amp;E YEAR";#N/A,#N/A,FALSE,"SREV (1)";#N/A,#N/A,FALSE,"OREV (1)"}</definedName>
    <definedName name="wrn.2706all." hidden="1">{#N/A,#N/A,FALSE,"R&amp;E SUM";#N/A,#N/A,FALSE,"R&amp;E MONTH";#N/A,#N/A,FALSE,"R&amp;E YEAR";#N/A,#N/A,FALSE,"SREV (1)";#N/A,#N/A,FALSE,"OREV (1)"}</definedName>
    <definedName name="wrn.2707all." localSheetId="10" hidden="1">{#N/A,#N/A,FALSE,"R&amp;E SUM";#N/A,#N/A,FALSE,"R&amp;E MONTH";#N/A,#N/A,FALSE,"R&amp;E YEAR";#N/A,#N/A,FALSE,"SREV (1)";#N/A,#N/A,FALSE,"SREV(2)";#N/A,#N/A,FALSE,"OREV (1)";#N/A,#N/A,FALSE,"rent"}</definedName>
    <definedName name="wrn.2707all." hidden="1">{#N/A,#N/A,FALSE,"R&amp;E SUM";#N/A,#N/A,FALSE,"R&amp;E MONTH";#N/A,#N/A,FALSE,"R&amp;E YEAR";#N/A,#N/A,FALSE,"SREV (1)";#N/A,#N/A,FALSE,"SREV(2)";#N/A,#N/A,FALSE,"OREV (1)";#N/A,#N/A,FALSE,"rent"}</definedName>
    <definedName name="wrn.2711all." localSheetId="10" hidden="1">{#N/A,#N/A,FALSE,"R&amp;E SUM";#N/A,#N/A,FALSE,"R&amp;E MONTH";#N/A,#N/A,FALSE,"R&amp;E YEAR";#N/A,#N/A,FALSE,"OREV (1)";#N/A,#N/A,FALSE,"OREV (2)"}</definedName>
    <definedName name="wrn.2711all." hidden="1">{#N/A,#N/A,FALSE,"R&amp;E SUM";#N/A,#N/A,FALSE,"R&amp;E MONTH";#N/A,#N/A,FALSE,"R&amp;E YEAR";#N/A,#N/A,FALSE,"OREV (1)";#N/A,#N/A,FALSE,"OREV (2)"}</definedName>
    <definedName name="wrn.AkrutiCMA." localSheetId="10" hidden="1">{#N/A,#N/A,FALSE,"OPSTATE";#N/A,#N/A,FALSE,"BSLIABILITY";#N/A,#N/A,FALSE,"BSASSETS";#N/A,#N/A,FALSE,"Sheet1"}</definedName>
    <definedName name="wrn.AkrutiCMA." hidden="1">{#N/A,#N/A,FALSE,"OPSTATE";#N/A,#N/A,FALSE,"BSLIABILITY";#N/A,#N/A,FALSE,"BSASSETS";#N/A,#N/A,FALSE,"Sheet1"}</definedName>
    <definedName name="wrn.ALAN." localSheetId="10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localSheetId="10" hidden="1">{#N/A,#N/A,TRUE,"3-Gateway";#N/A,#N/A,TRUE,"4-ByrkitAve.Bus.Ctr.";#N/A,#N/A,TRUE,"5- 851 Marietta Assoc.";#N/A,#N/A,TRUE,"6-Fesslers";#N/A,#N/A,TRUE,"7- 3300 Sample";#N/A,#N/A,TRUE,"8-Blackthorn-Wells";#N/A,#N/A,TRUE,"9-BlackthornNimtz";#N/A,#N/A,TRUE,"10-Willow Trace II";#N/A,#N/A,TRUE,"11-Homeland";#N/A,#N/A,TRUE,"12-Dugdale";#N/A,#N/A,TRUE,"13-Park Center";#N/A,#N/A,TRUE,"14-Michiana";#N/A,#N/A,TRUE,"15-LTV (Niles)";#N/A,#N/A,TRUE,"16-Niles-Colfax";#N/A,#N/A,TRUE,"17-Colfax Place";#N/A,#N/A,TRUE,"18-Pru Office"}</definedName>
    <definedName name="wrn.ALL." hidden="1">{#N/A,#N/A,TRUE,"3-Gateway";#N/A,#N/A,TRUE,"4-ByrkitAve.Bus.Ctr.";#N/A,#N/A,TRUE,"5- 851 Marietta Assoc.";#N/A,#N/A,TRUE,"6-Fesslers";#N/A,#N/A,TRUE,"7- 3300 Sample";#N/A,#N/A,TRUE,"8-Blackthorn-Wells";#N/A,#N/A,TRUE,"9-BlackthornNimtz";#N/A,#N/A,TRUE,"10-Willow Trace II";#N/A,#N/A,TRUE,"11-Homeland";#N/A,#N/A,TRUE,"12-Dugdale";#N/A,#N/A,TRUE,"13-Park Center";#N/A,#N/A,TRUE,"14-Michiana";#N/A,#N/A,TRUE,"15-LTV (Niles)";#N/A,#N/A,TRUE,"16-Niles-Colfax";#N/A,#N/A,TRUE,"17-Colfax Place";#N/A,#N/A,TRUE,"18-Pru Office"}</definedName>
    <definedName name="wrn.All._.Columns._.Month." localSheetId="10" hidden="1">{#N/A,#N/A,FALSE,"Table M";#N/A,#N/A,FALSE,"Graph-F";"All Fcst Month SumOps",#N/A,FALSE,"SumOps";"All Fcst Month SumExp",#N/A,FALSE,"SumExp";"All Fcst Month ExpDept",#N/A,FALSE,"ExpDept";#N/A,#N/A,FALSE,"SumOps";#N/A,#N/A,FALSE,"SumExp";#N/A,#N/A,FALSE,"ExpDept"}</definedName>
    <definedName name="wrn.All._.Columns._.Month." hidden="1">{#N/A,#N/A,FALSE,"Table M";#N/A,#N/A,FALSE,"Graph-F";"All Fcst Month SumOps",#N/A,FALSE,"SumOps";"All Fcst Month SumExp",#N/A,FALSE,"SumExp";"All Fcst Month ExpDept",#N/A,FALSE,"ExpDept";#N/A,#N/A,FALSE,"SumOps";#N/A,#N/A,FALSE,"SumExp";#N/A,#N/A,FALSE,"ExpDept"}</definedName>
    <definedName name="wrn.All._.Inputs." localSheetId="10" hidden="1">{#N/A,#N/A,FALSE,"Primary";#N/A,#N/A,FALSE,"Secondary";#N/A,#N/A,FALSE,"Latent";#N/A,#N/A,FALSE,"Demand Inputs";#N/A,#N/A,FALSE,"Supply Addn";#N/A,#N/A,FALSE,"Mkt Pen"}</definedName>
    <definedName name="wrn.All._.Inputs." hidden="1">{#N/A,#N/A,FALSE,"Primary";#N/A,#N/A,FALSE,"Secondary";#N/A,#N/A,FALSE,"Latent";#N/A,#N/A,FALSE,"Demand Inputs";#N/A,#N/A,FALSE,"Supply Addn";#N/A,#N/A,FALSE,"Mkt Pen"}</definedName>
    <definedName name="wrn.All._.Reports." localSheetId="10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wrn.All._.Reports.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wrn.all.1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ll.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ppraisal." localSheetId="10" hidden="1">{#N/A,#N/A,FALSE,"APPRAISAL";#N/A,#N/A,FALSE,"APPRAISAL 2";#N/A,#N/A,FALSE,"APPRAISAL 3"}</definedName>
    <definedName name="wrn.Appraisal." hidden="1">{#N/A,#N/A,FALSE,"APPRAISAL";#N/A,#N/A,FALSE,"APPRAISAL 2";#N/A,#N/A,FALSE,"APPRAISAL 3"}</definedName>
    <definedName name="wrn.Asset._.Management." localSheetId="10" hidden="1">{#N/A,#N/A,FALSE,"ASSET MGMT."}</definedName>
    <definedName name="wrn.Asset._.Management." hidden="1">{#N/A,#N/A,FALSE,"ASSET MGMT."}</definedName>
    <definedName name="wrn.Assumption._.Book." localSheetId="10" hidden="1">{#N/A,#N/A,FALSE,"Model Assumptions"}</definedName>
    <definedName name="wrn.Assumption._.Book." hidden="1">{#N/A,#N/A,FALSE,"Model Assumptions"}</definedName>
    <definedName name="wrn.AVEX._.NCL._.Tower." localSheetId="10" hidden="1">{#N/A,#N/A,FALSE,"North Central Life";#N/A,#N/A,FALSE,"Town Square";#N/A,#N/A,FALSE,"Summary"}</definedName>
    <definedName name="wrn.AVEX._.NCL._.Tower." hidden="1">{#N/A,#N/A,FALSE,"North Central Life";#N/A,#N/A,FALSE,"Town Square";#N/A,#N/A,FALSE,"Summary"}</definedName>
    <definedName name="wrn.backup." localSheetId="10" hidden="1">{"financials",#N/A,FALSE,"BASIC";"interest",#N/A,FALSE,"BASIC";"leasing and financing",#N/A,FALSE,"BASIC";"returns back up",#N/A,FALSE,"BASIC"}</definedName>
    <definedName name="wrn.backup." hidden="1">{"financials",#N/A,FALSE,"BASIC";"interest",#N/A,FALSE,"BASIC";"leasing and financing",#N/A,FALSE,"BASIC";"returns back up",#N/A,FALSE,"BASIC"}</definedName>
    <definedName name="wrn.bank._.model." localSheetId="10" hidden="1">{"banks",#N/A,FALSE,"BASIC"}</definedName>
    <definedName name="wrn.bank._.model." hidden="1">{"banks",#N/A,FALSE,"BASIC"}</definedName>
    <definedName name="wrn.BaseYearDemand." localSheetId="10" hidden="1">{"Base Year Demand",#N/A,FALSE,"Demand-Base Year"}</definedName>
    <definedName name="wrn.BaseYearDemand." hidden="1">{"Base Year Demand",#N/A,FALSE,"Demand-Base Year"}</definedName>
    <definedName name="wrn.BIGGER." localSheetId="10" hidden="1">{"PROFORMA",#N/A,FALSE,"A";"BIGGER 1",#N/A,FALSE,"B";"BIGGER 2",#N/A,FALSE,"B";"BIGGER 3",#N/A,FALSE,"B";"SMALL CF 1",#N/A,FALSE,"C"}</definedName>
    <definedName name="wrn.BIGGER." hidden="1">{"PROFORMA",#N/A,FALSE,"A";"BIGGER 1",#N/A,FALSE,"B";"BIGGER 2",#N/A,FALSE,"B";"BIGGER 3",#N/A,FALSE,"B";"SMALL CF 1",#N/A,FALSE,"C"}</definedName>
    <definedName name="wrn.Birdie." localSheetId="10" hidden="1">{#N/A,#N/A,FALSE,"Trans Summary";#N/A,#N/A,FALSE,"Proforma Five Yr";#N/A,#N/A,FALSE,"Occ and Rate"}</definedName>
    <definedName name="wrn.Birdie." hidden="1">{#N/A,#N/A,FALSE,"Trans Summary";#N/A,#N/A,FALSE,"Proforma Five Yr";#N/A,#N/A,FALSE,"Occ and Rate"}</definedName>
    <definedName name="wrn.BlackWhite." localSheetId="10" hidden="1">{#N/A,#N/A,FALSE,"NNN sum";#N/A,#N/A,FALSE,"10-yr Opt. A Sum";#N/A,#N/A,FALSE,"10-yr Opt A Other Costs";#N/A,#N/A,FALSE,"Purchase Sum";#N/A,#N/A,FALSE,"Purchase Other Costs"}</definedName>
    <definedName name="wrn.BlackWhite." hidden="1">{#N/A,#N/A,FALSE,"NNN sum";#N/A,#N/A,FALSE,"10-yr Opt. A Sum";#N/A,#N/A,FALSE,"10-yr Opt A Other Costs";#N/A,#N/A,FALSE,"Purchase Sum";#N/A,#N/A,FALSE,"Purchase Other Costs"}</definedName>
    <definedName name="wrn.bleu4." localSheetId="10" hidden="1">{#N/A,#N/A,FALSE}</definedName>
    <definedName name="wrn.bleu4." hidden="1">{#N/A,#N/A,FALSE}</definedName>
    <definedName name="wrn.book." localSheetId="10" hidden="1">{"page1",#N/A,FALSE,"net investor returns";"page2",#N/A,FALSE,"net investor returns"}</definedName>
    <definedName name="wrn.book." hidden="1">{"page1",#N/A,FALSE,"net investor returns";"page2",#N/A,FALSE,"net investor returns"}</definedName>
    <definedName name="wrn.Both._.Outputs." localSheetId="10" hidden="1">{"LTV Output",#N/A,FALSE,"Output";"DCR Output",#N/A,FALSE,"Output"}</definedName>
    <definedName name="wrn.Both._.Outputs." hidden="1">{"LTV Output",#N/A,FALSE,"Output";"DCR Output",#N/A,FALSE,"Output"}</definedName>
    <definedName name="wrn.Buildups." localSheetId="10" hidden="1">{"ACQ",#N/A,FALSE,"ACQUISITIONS";"ACQF",#N/A,FALSE,"ACQUISITIONS";"PF",#N/A,FALSE,"PROYECTOVILA";"PV",#N/A,FALSE,"PROYECTOVILA";"Fee Dev",#N/A,FALSE,"DEVELOPMENT GROWTH";"gd",#N/A,FALSE,"DEVELOPMENT GROWTH"}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ash._.Flow._.Analysis." localSheetId="10" hidden="1">{"CF",#N/A,FALSE,"Cash Flow";"RET",#N/A,FALSE,"Returns";"NPV",#N/A,FALSE,"Values";"ASMPT",#N/A,FALSE,"Assumptions"}</definedName>
    <definedName name="wrn.Cash._.Flow._.Analysis." hidden="1">{"CF",#N/A,FALSE,"Cash Flow";"RET",#N/A,FALSE,"Returns";"NPV",#N/A,FALSE,"Values";"ASMPT",#N/A,FALSE,"Assumptions"}</definedName>
    <definedName name="wrn.Complete._.Review." localSheetId="10" hidden="1">{#N/A,#N/A,FALSE,"Occ and Rate";#N/A,#N/A,FALSE,"PF Input";#N/A,#N/A,FALSE,"Capital Input";#N/A,#N/A,FALSE,"Proforma Five Yr";#N/A,#N/A,FALSE,"Calculations";#N/A,#N/A,FALSE,"Transaction Summary-DTW"}</definedName>
    <definedName name="wrn.Complete._.Review." hidden="1">{#N/A,#N/A,FALSE,"Occ and Rate";#N/A,#N/A,FALSE,"PF Input";#N/A,#N/A,FALSE,"Capital Input";#N/A,#N/A,FALSE,"Proforma Five Yr";#N/A,#N/A,FALSE,"Calculations";#N/A,#N/A,FALSE,"Transaction Summary-DTW"}</definedName>
    <definedName name="wrn.Conference._.Center._.Financials." localSheetId="10" hidden="1">{#N/A,#N/A,FALSE,"Pro Forma";#N/A,#N/A,FALSE,"Project Summary";#N/A,#N/A,FALSE,"Detail Estimate";#N/A,#N/A,FALSE,"Cashflow Schedule"}</definedName>
    <definedName name="wrn.Conference._.Center._.Financials." hidden="1">{#N/A,#N/A,FALSE,"Pro Forma";#N/A,#N/A,FALSE,"Project Summary";#N/A,#N/A,FALSE,"Detail Estimate";#N/A,#N/A,FALSE,"Cashflow Schedule"}</definedName>
    <definedName name="wrn.Control._.Sheet." localSheetId="10" hidden="1">{#N/A,#N/A,FALSE,"CONTROL"}</definedName>
    <definedName name="wrn.Control._.Sheet." hidden="1">{#N/A,#N/A,FALSE,"CONTROL"}</definedName>
    <definedName name="wrn.Credit._.Summary." localSheetId="10" hidden="1">{#N/A,#N/A,FALSE,"CREDIT"}</definedName>
    <definedName name="wrn.Credit._.Summary." hidden="1">{#N/A,#N/A,FALSE,"CREDIT"}</definedName>
    <definedName name="wrn.data." localSheetId="10" hidden="1">{"data",#N/A,FALSE,"INPUT"}</definedName>
    <definedName name="wrn.data." hidden="1">{"data",#N/A,FALSE,"INPUT"}</definedName>
    <definedName name="wrn.DCR._.Output." localSheetId="10" hidden="1">{"DCR Output",#N/A,FALSE,"Output"}</definedName>
    <definedName name="wrn.DCR._.Output." hidden="1">{"DCR Output",#N/A,FALSE,"Output"}</definedName>
    <definedName name="wrn.Demand._.Calcs." localSheetId="10" hidden="1">{#N/A,#N/A,FALSE,"Demand Calcs"}</definedName>
    <definedName name="wrn.Demand._.Calcs." hidden="1">{#N/A,#N/A,FALSE,"Demand Calcs"}</definedName>
    <definedName name="wrn.Demand._.Inputs." localSheetId="10" hidden="1">{#N/A,#N/A,FALSE,"Demand Inputs"}</definedName>
    <definedName name="wrn.Demand._.Inputs." hidden="1">{#N/A,#N/A,FALSE,"Demand Inputs"}</definedName>
    <definedName name="wrn.dep." localSheetId="10" hidden="1">{"dep. full detail",#N/A,FALSE,"annex";"3cd annex",#N/A,FALSE,"annex";"co. dep.",#N/A,FALSE,"annex"}</definedName>
    <definedName name="wrn.dep." hidden="1">{"dep. full detail",#N/A,FALSE,"annex";"3cd annex",#N/A,FALSE,"annex";"co. dep.",#N/A,FALSE,"annex"}</definedName>
    <definedName name="wrn.DEPTS." localSheetId="10" hidden="1">{#N/A,#N/A,FALSE,"2701";#N/A,#N/A,FALSE,"2702";#N/A,#N/A,FALSE,"2703";#N/A,#N/A,FALSE,"2704";#N/A,#N/A,FALSE,"2705";#N/A,#N/A,FALSE,"2706";#N/A,#N/A,FALSE,"2707";#N/A,#N/A,FALSE,"2708";#N/A,#N/A,FALSE,"2709";#N/A,#N/A,FALSE,"2710";#N/A,#N/A,FALSE,"2711";#N/A,#N/A,FALSE,"2712";#N/A,#N/A,FALSE,"2713";#N/A,#N/A,FALSE,"2714";#N/A,#N/A,FALSE,"2715";#N/A,#N/A,FALSE,"2716";#N/A,#N/A,FALSE,"2718";#N/A,#N/A,FALSE,"2719";#N/A,#N/A,FALSE,"ASL"}</definedName>
    <definedName name="wrn.DEPTS." hidden="1">{#N/A,#N/A,FALSE,"2701";#N/A,#N/A,FALSE,"2702";#N/A,#N/A,FALSE,"2703";#N/A,#N/A,FALSE,"2704";#N/A,#N/A,FALSE,"2705";#N/A,#N/A,FALSE,"2706";#N/A,#N/A,FALSE,"2707";#N/A,#N/A,FALSE,"2708";#N/A,#N/A,FALSE,"2709";#N/A,#N/A,FALSE,"2710";#N/A,#N/A,FALSE,"2711";#N/A,#N/A,FALSE,"2712";#N/A,#N/A,FALSE,"2713";#N/A,#N/A,FALSE,"2714";#N/A,#N/A,FALSE,"2715";#N/A,#N/A,FALSE,"2716";#N/A,#N/A,FALSE,"2718";#N/A,#N/A,FALSE,"2719";#N/A,#N/A,FALSE,"ASL"}</definedName>
    <definedName name="wrn.detail." localSheetId="10" hidden="1">{"Build1",#N/A,FALSE,"Buildup";"Build2",#N/A,FALSE,"Buildup";"Build3",#N/A,FALSE,"Buildup"}</definedName>
    <definedName name="wrn.detail." hidden="1">{"Build1",#N/A,FALSE,"Buildup";"Build2",#N/A,FALSE,"Buildup";"Build3",#N/A,FALSE,"Buildup"}</definedName>
    <definedName name="wrn.Engineering." localSheetId="10" hidden="1">{#N/A,#N/A,FALSE,"ENGINEERING"}</definedName>
    <definedName name="wrn.Engineering." hidden="1">{#N/A,#N/A,FALSE,"ENGINEERING"}</definedName>
    <definedName name="wrn.Environmental." localSheetId="10" hidden="1">{#N/A,#N/A,FALSE,"ENVIRONMENTAL"}</definedName>
    <definedName name="wrn.Environmental." hidden="1">{#N/A,#N/A,FALSE,"ENVIRONMENTAL"}</definedName>
    <definedName name="wrn.EVEREST." localSheetId="10" hidden="1">{#N/A,#N/A,FALSE,"BANKLIMITS";#N/A,#N/A,FALSE,"OPSTATE";#N/A,#N/A,FALSE,"BSLIABILITY";#N/A,#N/A,FALSE,"BSASSETS";#N/A,#N/A,FALSE,"CABUILDUP";#N/A,#N/A,FALSE,"WCASSESS";#N/A,#N/A,FALSE,"FUNDFLOW";#N/A,#N/A,FALSE,"DSCR";#N/A,#N/A,FALSE,"RATIOS";#N/A,#N/A,FALSE,"Term loan"}</definedName>
    <definedName name="wrn.EVEREST." hidden="1">{#N/A,#N/A,FALSE,"BANKLIMITS";#N/A,#N/A,FALSE,"OPSTATE";#N/A,#N/A,FALSE,"BSLIABILITY";#N/A,#N/A,FALSE,"BSASSETS";#N/A,#N/A,FALSE,"CABUILDUP";#N/A,#N/A,FALSE,"WCASSESS";#N/A,#N/A,FALSE,"FUNDFLOW";#N/A,#N/A,FALSE,"DSCR";#N/A,#N/A,FALSE,"RATIOS";#N/A,#N/A,FALSE,"Term loan"}</definedName>
    <definedName name="wrn.Executive._.Summary._.Reports." localSheetId="10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wrn.Executive._.Summary._.Reports.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wrn.Fair._.Share._.Calcs." localSheetId="10" hidden="1">{#N/A,#N/A,FALSE,"Fair Share"}</definedName>
    <definedName name="wrn.Fair._.Share._.Calcs." hidden="1">{#N/A,#N/A,FALSE,"Fair Share"}</definedName>
    <definedName name="wrn.Feb98." localSheetId="10" hidden="1">{"sheet a",#N/A,FALSE,"A";"2 9 casflow",#N/A,FALSE,"B"}</definedName>
    <definedName name="wrn.Feb98." hidden="1">{"sheet a",#N/A,FALSE,"A";"2 9 casflow",#N/A,FALSE,"B"}</definedName>
    <definedName name="wrn.Final._.Output." localSheetId="10" hidden="1">{#N/A,#N/A,FALSE,"Final Output"}</definedName>
    <definedName name="wrn.Final._.Output." hidden="1">{#N/A,#N/A,FALSE,"Final Output"}</definedName>
    <definedName name="wrn.Financials_long." localSheetId="10" hidden="1">{"IS",#N/A,FALSE,"Financials2 (Expanded)";"bsa",#N/A,FALSE,"Financials2 (Expanded)";"BS",#N/A,FALSE,"Financials2 (Expanded)";"CF",#N/A,FALSE,"Financials2 (Expanded)"}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ULL._.COMPARISON." localSheetId="10" hidden="1">{"Full Sheet",#N/A,FALSE,"Expense Comparison"}</definedName>
    <definedName name="wrn.FULL._.COMPARISON." hidden="1">{"Full Sheet",#N/A,FALSE,"Expense Comparison"}</definedName>
    <definedName name="wrn.Full._.Financials." localSheetId="10" hidden="1">{#N/A,#N/A,TRUE,"Financials";#N/A,#N/A,TRUE,"Operating Statistics";#N/A,#N/A,TRUE,"Capex &amp; Depreciation";#N/A,#N/A,TRUE,"Debt"}</definedName>
    <definedName name="wrn.Full._.Financials." hidden="1">{#N/A,#N/A,TRUE,"Financials";#N/A,#N/A,TRUE,"Operating Statistics";#N/A,#N/A,TRUE,"Capex &amp; Depreciation";#N/A,#N/A,TRUE,"Debt"}</definedName>
    <definedName name="wrn.Full._.Monty." localSheetId="10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Presentation." localSheetId="10" hidden="1">{#N/A,#N/A,FALSE,"SUMOPS";#N/A,#N/A,FALSE,"REVCAT";#N/A,#N/A,FALSE,"REV-SUM";#N/A,#N/A,FALSE,"REV-DETAIL";#N/A,#N/A,FALSE,"COS-DETAIL";#N/A,#N/A,FALSE,"PROJ VAR";#N/A,#N/A,FALSE,"C-EXP";#N/A,#N/A,FALSE,"3550";#N/A,#N/A,FALSE,"3551";#N/A,#N/A,FALSE,"3552";#N/A,#N/A,FALSE,"3553";#N/A,#N/A,FALSE,"3554";#N/A,#N/A,FALSE,"3555";#N/A,#N/A,FALSE,"3556";#N/A,#N/A,FALSE,"3557";#N/A,#N/A,FALSE,"3558";#N/A,#N/A,FALSE,"3559";#N/A,#N/A,FALSE,"3560";#N/A,#N/A,FALSE,"3561";#N/A,#N/A,FALSE,"3562";#N/A,#N/A,FALSE,"SUMOPSD";#N/A,#N/A,FALSE,"CASH FLOW"}</definedName>
    <definedName name="wrn.Full._.Presentation." hidden="1">{#N/A,#N/A,FALSE,"SUMOPS";#N/A,#N/A,FALSE,"REVCAT";#N/A,#N/A,FALSE,"REV-SUM";#N/A,#N/A,FALSE,"REV-DETAIL";#N/A,#N/A,FALSE,"COS-DETAIL";#N/A,#N/A,FALSE,"PROJ VAR";#N/A,#N/A,FALSE,"C-EXP";#N/A,#N/A,FALSE,"3550";#N/A,#N/A,FALSE,"3551";#N/A,#N/A,FALSE,"3552";#N/A,#N/A,FALSE,"3553";#N/A,#N/A,FALSE,"3554";#N/A,#N/A,FALSE,"3555";#N/A,#N/A,FALSE,"3556";#N/A,#N/A,FALSE,"3557";#N/A,#N/A,FALSE,"3558";#N/A,#N/A,FALSE,"3559";#N/A,#N/A,FALSE,"3560";#N/A,#N/A,FALSE,"3561";#N/A,#N/A,FALSE,"3562";#N/A,#N/A,FALSE,"SUMOPSD";#N/A,#N/A,FALSE,"CASH FLOW"}</definedName>
    <definedName name="wrn.full._.report." localSheetId="1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fin.1" localSheetId="10" hidden="1">{#N/A,#N/A,TRUE,"Financials";#N/A,#N/A,TRUE,"Operating Statistics";#N/A,#N/A,TRUE,"Capex &amp; Depreciation";#N/A,#N/A,TRUE,"Debt"}</definedName>
    <definedName name="wrn.full.fin.1" hidden="1">{#N/A,#N/A,TRUE,"Financials";#N/A,#N/A,TRUE,"Operating Statistics";#N/A,#N/A,TRUE,"Capex &amp; Depreciation";#N/A,#N/A,TRUE,"Debt"}</definedName>
    <definedName name="wrn.G.C.P.L.." localSheetId="10" hidden="1">{#N/A,#N/A,FALSE,"gc (2)"}</definedName>
    <definedName name="wrn.G.C.P.L.." hidden="1">{#N/A,#N/A,FALSE,"gc (2)"}</definedName>
    <definedName name="wrn.GSA._.PRINT." localSheetId="10" hidden="1">{#N/A,#N/A,FALSE,"DEV COSTS";#N/A,#N/A,FALSE,"10-YR C. F."}</definedName>
    <definedName name="wrn.GSA._.PRINT." hidden="1">{#N/A,#N/A,FALSE,"DEV COSTS";#N/A,#N/A,FALSE,"10-YR C. F."}</definedName>
    <definedName name="wrn.Historical._.Analysis." localSheetId="10" hidden="1">{#N/A,#N/A,FALSE,"HISTORICAL REV &amp; EXP"}</definedName>
    <definedName name="wrn.Historical._.Analysis." hidden="1">{#N/A,#N/A,FALSE,"HISTORICAL REV &amp; EXP"}</definedName>
    <definedName name="wrn.Hotel._.and._.Conf._.Center._.Owner._.Returns." localSheetId="10" hidden="1">{#N/A,#N/A,FALSE,"Combined Returns";#N/A,#N/A,FALSE,"Tax Returns";#N/A,#N/A,FALSE,"Cash Returns"}</definedName>
    <definedName name="wrn.Hotel._.and._.Conf._.Center._.Owner._.Returns." hidden="1">{#N/A,#N/A,FALSE,"Combined Returns";#N/A,#N/A,FALSE,"Tax Returns";#N/A,#N/A,FALSE,"Cash Returns"}</definedName>
    <definedName name="wrn.Hotel._.Financials." localSheetId="10" hidden="1">{#N/A,#N/A,FALSE,"Pro Forma";#N/A,#N/A,FALSE,"Project Summary";#N/A,#N/A,FALSE,"Detail Estimate";#N/A,#N/A,FALSE,"Cashflow Schedule"}</definedName>
    <definedName name="wrn.Hotel._.Financials." hidden="1">{#N/A,#N/A,FALSE,"Pro Forma";#N/A,#N/A,FALSE,"Project Summary";#N/A,#N/A,FALSE,"Detail Estimate";#N/A,#N/A,FALSE,"Cashflow Schedule"}</definedName>
    <definedName name="wrn.Index." localSheetId="10" hidden="1">{#N/A,#N/A,FALSE,"INDEX"}</definedName>
    <definedName name="wrn.Index." hidden="1">{#N/A,#N/A,FALSE,"INDEX"}</definedName>
    <definedName name="wrn.Inputs." localSheetId="10" hidden="1">{"Inflation-BaseYear",#N/A,FALSE,"Inputs"}</definedName>
    <definedName name="wrn.Inputs." hidden="1">{"Inflation-BaseYear",#N/A,FALSE,"Inputs"}</definedName>
    <definedName name="wrn.Investment._.Review." localSheetId="10" hidden="1">{#N/A,#N/A,FALSE,"Proforma Five Yr";#N/A,#N/A,FALSE,"Capital Input";#N/A,#N/A,FALSE,"Calculations";#N/A,#N/A,FALSE,"Transaction Summary-DTW"}</definedName>
    <definedName name="wrn.Investment._.Review." hidden="1">{#N/A,#N/A,FALSE,"Proforma Five Yr";#N/A,#N/A,FALSE,"Capital Input";#N/A,#N/A,FALSE,"Calculations";#N/A,#N/A,FALSE,"Transaction Summary-DTW"}</definedName>
    <definedName name="wrn.Investment._.Summary._.Golf._.Suites." localSheetId="10" hidden="1">{"Preferred Equity IRR",#N/A,FALSE,"PROFORMA";"GP Cash Flow and IRR",#N/A,FALSE,"PROFORMA"}</definedName>
    <definedName name="wrn.Investment._.Summary._.Golf._.Suites." hidden="1">{"Preferred Equity IRR",#N/A,FALSE,"PROFORMA";"GP Cash Flow and IRR",#N/A,FALSE,"PROFORMA"}</definedName>
    <definedName name="wrn.jan._.98." localSheetId="10" hidden="1">{"sheet a",#N/A,FALSE,"A";"sheet b 1",#N/A,FALSE,"B";"sheet b 2",#N/A,FALSE,"B"}</definedName>
    <definedName name="wrn.jan._.98." hidden="1">{"sheet a",#N/A,FALSE,"A";"sheet b 1",#N/A,FALSE,"B";"sheet b 2",#N/A,FALSE,"B"}</definedName>
    <definedName name="wrn.Latent._.Demand._.Inputs." localSheetId="10" hidden="1">{#N/A,#N/A,FALSE,"Latent"}</definedName>
    <definedName name="wrn.Latent._.Demand._.Inputs." hidden="1">{#N/A,#N/A,FALSE,"Latent"}</definedName>
    <definedName name="wrn.Leases." localSheetId="10" hidden="1">{#N/A,#N/A,FALSE,"Leases"}</definedName>
    <definedName name="wrn.Leases." hidden="1">{#N/A,#N/A,FALSE,"Leases"}</definedName>
    <definedName name="wrn.Loan._.Pricing._.Analysis." localSheetId="10" hidden="1">{#N/A,#N/A,FALSE,"LOAN ANALYSIS"}</definedName>
    <definedName name="wrn.Loan._.Pricing._.Analysis." hidden="1">{#N/A,#N/A,FALSE,"LOAN ANALYSIS"}</definedName>
    <definedName name="wrn.LTCG." localSheetId="10" hidden="1">{"office ltcg",#N/A,FALSE,"gain01";"IT LTCG",#N/A,FALSE,"gain01"}</definedName>
    <definedName name="wrn.LTCG." hidden="1">{"office ltcg",#N/A,FALSE,"gain01";"IT LTCG",#N/A,FALSE,"gain01"}</definedName>
    <definedName name="wrn.LTV._.Output." localSheetId="10" hidden="1">{"LTV Output",#N/A,FALSE,"Output"}</definedName>
    <definedName name="wrn.LTV._.Output." hidden="1">{"LTV Output",#N/A,FALSE,"Output"}</definedName>
    <definedName name="wrn.Master._.Developer._.Cash._.Flow." localSheetId="10" hidden="1">{#N/A,#N/A,FALSE,"Assumptions";#N/A,#N/A,FALSE,"Master Dev P&amp;L"}</definedName>
    <definedName name="wrn.Master._.Developer._.Cash._.Flow." hidden="1">{#N/A,#N/A,FALSE,"Assumptions";#N/A,#N/A,FALSE,"Master Dev P&amp;L"}</definedName>
    <definedName name="wrn.MGTSUMRPT." localSheetId="10" hidden="1">{#N/A,#N/A,FALSE,"CONSOLID";#N/A,#N/A,FALSE,"SPS &amp; POST";#N/A,#N/A,FALSE,"STUD-OPS";#N/A,#N/A,FALSE,"SUMOPS";#N/A,#N/A,FALSE,"EXECSUM";#N/A,#N/A,FALSE,"GRAPHS";#N/A,#N/A,FALSE,"REV-STG";#N/A,#N/A,FALSE,"SUMEXP";#N/A,#N/A,FALSE,"Rec-Rev-Mo";#N/A,#N/A,FALSE,"Rec-Rev-YTD";#N/A,#N/A,FALSE,"Rec-Month";#N/A,#N/A,FALSE,"Rec-YTD";#N/A,#N/A,FALSE,"STG-UTIL";#N/A,#N/A,FALSE,"OFFICE REV";#N/A,#N/A,FALSE,"INVENTORY";#N/A,#N/A,FALSE,"M&amp;R-ADMIN";#N/A,#N/A,FALSE,"M&amp;R-TOTAL";#N/A,#N/A,FALSE,"PROP-WARD"}</definedName>
    <definedName name="wrn.MGTSUMRPT." hidden="1">{#N/A,#N/A,FALSE,"CONSOLID";#N/A,#N/A,FALSE,"SPS &amp; POST";#N/A,#N/A,FALSE,"STUD-OPS";#N/A,#N/A,FALSE,"SUMOPS";#N/A,#N/A,FALSE,"EXECSUM";#N/A,#N/A,FALSE,"GRAPHS";#N/A,#N/A,FALSE,"REV-STG";#N/A,#N/A,FALSE,"SUMEXP";#N/A,#N/A,FALSE,"Rec-Rev-Mo";#N/A,#N/A,FALSE,"Rec-Rev-YTD";#N/A,#N/A,FALSE,"Rec-Month";#N/A,#N/A,FALSE,"Rec-YTD";#N/A,#N/A,FALSE,"STG-UTIL";#N/A,#N/A,FALSE,"OFFICE REV";#N/A,#N/A,FALSE,"INVENTORY";#N/A,#N/A,FALSE,"M&amp;R-ADMIN";#N/A,#N/A,FALSE,"M&amp;R-TOTAL";#N/A,#N/A,FALSE,"PROP-WARD"}</definedName>
    <definedName name="wrn.MODEL." localSheetId="10" hidden="1">{"IS",#N/A,FALSE,"Income Statement";"ISR",#N/A,FALSE,"Income Statement Ratios";"BS",#N/A,FALSE,"Balance Sheet";"BSR",#N/A,FALSE,"Balance Sheet Ratios";"CF",#N/A,FALSE,"Cash Flow";"SALES",#N/A,FALSE,"Sales Analysis";"RR",#N/A,FALSE,"Recent Results"}</definedName>
    <definedName name="wrn.MODEL." hidden="1">{"IS",#N/A,FALSE,"Income Statement";"ISR",#N/A,FALSE,"Income Statement Ratios";"BS",#N/A,FALSE,"Balance Sheet";"BSR",#N/A,FALSE,"Balance Sheet Ratios";"CF",#N/A,FALSE,"Cash Flow";"SALES",#N/A,FALSE,"Sales Analysis";"RR",#N/A,FALSE,"Recent Results"}</definedName>
    <definedName name="wrn.Month." localSheetId="10" hidden="1">{"Month SumOps",#N/A,FALSE,"SumOps";"Month SumGP",#N/A,FALSE,"SumGP";"Month SumExp",#N/A,FALSE,"SumExp";"Month ExpDept",#N/A,FALSE,"ExpDept"}</definedName>
    <definedName name="wrn.Month." hidden="1">{"Month SumOps",#N/A,FALSE,"SumOps";"Month SumGP",#N/A,FALSE,"SumGP";"Month SumExp",#N/A,FALSE,"SumExp";"Month ExpDept",#N/A,FALSE,"ExpDept"}</definedName>
    <definedName name="wrn.Monthly._.Detail._.Reports." localSheetId="10" hidden="1">{"Detail Project Cash Flow",#N/A,TRUE,"Cash Flow Grid";"Financing Calculation",#N/A,TRUE,"Cash Flow Grid"}</definedName>
    <definedName name="wrn.Monthly._.Detail._.Reports." hidden="1">{"Detail Project Cash Flow",#N/A,TRUE,"Cash Flow Grid";"Financing Calculation",#N/A,TRUE,"Cash Flow Grid"}</definedName>
    <definedName name="wrn.NCL._.Tower._.Five._.Year._.Hold." localSheetId="10" hidden="1">{#N/A,#N/A,FALSE,"North Central Life";#N/A,#N/A,FALSE,"Town Square";#N/A,#N/A,FALSE,"Summary"}</definedName>
    <definedName name="wrn.NCL._.Tower._.Five._.Year._.Hold." hidden="1">{#N/A,#N/A,FALSE,"North Central Life";#N/A,#N/A,FALSE,"Town Square";#N/A,#N/A,FALSE,"Summary"}</definedName>
    <definedName name="wrn.NoAptRR." localSheetId="10" hidden="1">{#N/A,#N/A,FALSE,"AptStabYr";#N/A,#N/A,FALSE,"Hard Costs";#N/A,#N/A,FALSE,"Project Costs ";#N/A,#N/A,FALSE,"Draw M1-18";#N/A,#N/A,FALSE,"LeaseUpHotel";#N/A,#N/A,FALSE,"Apt10YrCF";#N/A,#N/A,FALSE,"Hotel CF";#N/A,#N/A,FALSE,"LeaseUpApt"}</definedName>
    <definedName name="wrn.NoAptRR." hidden="1">{#N/A,#N/A,FALSE,"AptStabYr";#N/A,#N/A,FALSE,"Hard Costs";#N/A,#N/A,FALSE,"Project Costs ";#N/A,#N/A,FALSE,"Draw M1-18";#N/A,#N/A,FALSE,"LeaseUpHotel";#N/A,#N/A,FALSE,"Apt10YrCF";#N/A,#N/A,FALSE,"Hotel CF";#N/A,#N/A,FALSE,"LeaseUpApt"}</definedName>
    <definedName name="wrn.Occupancy._.Calcs." localSheetId="10" hidden="1">{#N/A,#N/A,FALSE,"Occ. Calcs"}</definedName>
    <definedName name="wrn.Occupancy._.Calcs." hidden="1">{#N/A,#N/A,FALSE,"Occ. Calcs"}</definedName>
    <definedName name="wrn.One._.Pager._.plus._.Technicals." localSheetId="10" hidden="1">{#N/A,#N/A,FALSE,"One Pager";#N/A,#N/A,FALSE,"Technical"}</definedName>
    <definedName name="wrn.One._.Pager._.plus._.Technicals." hidden="1">{#N/A,#N/A,FALSE,"One Pager";#N/A,#N/A,FALSE,"Technical"}</definedName>
    <definedName name="wrn.Operations._.Review." localSheetId="10" hidden="1">{#N/A,#N/A,FALSE,"Proforma Five Yr";#N/A,#N/A,FALSE,"Occ and Rate";#N/A,#N/A,FALSE,"PF Input";#N/A,#N/A,FALSE,"Hotcomps"}</definedName>
    <definedName name="wrn.Operations._.Review." hidden="1">{#N/A,#N/A,FALSE,"Proforma Five Yr";#N/A,#N/A,FALSE,"Occ and Rate";#N/A,#N/A,FALSE,"PF Input";#N/A,#N/A,FALSE,"Hotcomps"}</definedName>
    <definedName name="wrn.Ops._.Charlie._.Packet." localSheetId="10" hidden="1">{#N/A,#N/A,FALSE,"Proforma Five Yr";#N/A,#N/A,FALSE,"Occ and Rate";#N/A,#N/A,FALSE,"PF Input";#N/A,#N/A,FALSE,"Ops Summary";#N/A,#N/A,FALSE,"Hotcomps"}</definedName>
    <definedName name="wrn.Ops._.Charlie._.Packet." hidden="1">{#N/A,#N/A,FALSE,"Proforma Five Yr";#N/A,#N/A,FALSE,"Occ and Rate";#N/A,#N/A,FALSE,"PF Input";#N/A,#N/A,FALSE,"Ops Summary";#N/A,#N/A,FALSE,"Hotcomps"}</definedName>
    <definedName name="wrn.Output3Column." localSheetId="10" hidden="1">{"Output-3Column",#N/A,FALSE,"Output"}</definedName>
    <definedName name="wrn.Output3Column." hidden="1">{"Output-3Column",#N/A,FALSE,"Output"}</definedName>
    <definedName name="wrn.OutputAll." localSheetId="10" hidden="1">{"Output-All",#N/A,FALSE,"Output"}</definedName>
    <definedName name="wrn.OutputAll." hidden="1">{"Output-All",#N/A,FALSE,"Output"}</definedName>
    <definedName name="wrn.OutputBaseYear." localSheetId="10" hidden="1">{"Output-BaseYear",#N/A,FALSE,"Output"}</definedName>
    <definedName name="wrn.OutputBaseYear." hidden="1">{"Output-BaseYear",#N/A,FALSE,"Output"}</definedName>
    <definedName name="wrn.OutputMin." localSheetId="10" hidden="1">{"Output-Min",#N/A,FALSE,"Output"}</definedName>
    <definedName name="wrn.OutputMin." hidden="1">{"Output-Min",#N/A,FALSE,"Output"}</definedName>
    <definedName name="wrn.OutputPercent." localSheetId="10" hidden="1">{"Output%",#N/A,FALSE,"Output"}</definedName>
    <definedName name="wrn.OutputPercent." hidden="1">{"Output%",#N/A,FALSE,"Output"}</definedName>
    <definedName name="wrn.PARTIAL." localSheetId="10" hidden="1">{"new",#N/A,FALSE,"D";"PROFORMA",#N/A,FALSE,"A";"partial 1",#N/A,FALSE,"B";"partial 2",#N/A,FALSE,"B";"partial 3",#N/A,FALSE,"B";"SMALL CF 1",#N/A,FALSE,"C"}</definedName>
    <definedName name="wrn.PARTIAL." hidden="1">{"new",#N/A,FALSE,"D";"PROFORMA",#N/A,FALSE,"A";"partial 1",#N/A,FALSE,"B";"partial 2",#N/A,FALSE,"B";"partial 3",#N/A,FALSE,"B";"SMALL CF 1",#N/A,FALSE,"C"}</definedName>
    <definedName name="wrn.Penetration." localSheetId="10" hidden="1">{#N/A,#N/A,FALSE,"Mkt Pen"}</definedName>
    <definedName name="wrn.Penetration." hidden="1">{#N/A,#N/A,FALSE,"Mkt Pen"}</definedName>
    <definedName name="wrn.Phase._.I." localSheetId="10" hidden="1">{#N/A,#N/A,FALSE,"Transaction Summary-DTW";#N/A,#N/A,FALSE,"Proforma Five Yr";#N/A,#N/A,FALSE,"Occ and Rate"}</definedName>
    <definedName name="wrn.Phase._.I." hidden="1">{#N/A,#N/A,FALSE,"Transaction Summary-DTW";#N/A,#N/A,FALSE,"Proforma Five Yr";#N/A,#N/A,FALSE,"Occ and Rate"}</definedName>
    <definedName name="wrn.Presentation." localSheetId="10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esentation.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imary._.Competition." localSheetId="10" hidden="1">{#N/A,#N/A,FALSE,"Primary"}</definedName>
    <definedName name="wrn.Primary._.Competition." hidden="1">{#N/A,#N/A,FALSE,"Primary"}</definedName>
    <definedName name="wrn.print." localSheetId="10" hidden="1">{"page1",#N/A,FALSE,"Investor Cash Flow";"page2",#N/A,FALSE,"Investor Cash Flow";"page3",#N/A,FALSE,"Investor Cash Flow"}</definedName>
    <definedName name="wrn.print." hidden="1">{"page1",#N/A,FALSE,"Investor Cash Flow";"page2",#N/A,FALSE,"Investor Cash Flow";"page3",#N/A,FALSE,"Investor Cash Flow"}</definedName>
    <definedName name="wrn.Print._.Model." localSheetId="10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Model.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whole._.Report." localSheetId="10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._.whole._.Report.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All." localSheetId="10" hidden="1">{"PA1",#N/A,FALSE,"BORDMW";"pa2",#N/A,FALSE,"BORDMW";"PA3",#N/A,FALSE,"BORDMW";"PA4",#N/A,FALSE,"BORDMW"}</definedName>
    <definedName name="wrn.PrintAll." hidden="1">{"PA1",#N/A,FALSE,"BORDMW";"pa2",#N/A,FALSE,"BORDMW";"PA3",#N/A,FALSE,"BORDMW";"PA4",#N/A,FALSE,"BORDMW"}</definedName>
    <definedName name="wrn.Printing._.the._.Model." localSheetId="10" hidden="1">{#N/A,#N/A,FALSE,"General Assumptions";#N/A,#N/A,FALSE,"Summary of Results";#N/A,#N/A,FALSE,"Waterfall - LFSRI";#N/A,#N/A,FALSE,"Sources &amp; Uses - Output";#N/A,#N/A,FALSE,"Existing Portfolio";#N/A,#N/A,FALSE,"1996 Development Schedule";#N/A,#N/A,FALSE,"New Development";#N/A,#N/A,FALSE,"New Acquisitions";#N/A,#N/A,FALSE,"Land Inventory";#N/A,#N/A,FALSE,"Balance Sheet Dec. 1996";#N/A,#N/A,FALSE,"Balance Sheet - Projected";#N/A,#N/A,FALSE,"Total Cash Flow -- Model";#N/A,#N/A,FALSE,"Total Cash Flow -- Output"}</definedName>
    <definedName name="wrn.Printing._.the._.Model." hidden="1">{#N/A,#N/A,FALSE,"General Assumptions";#N/A,#N/A,FALSE,"Summary of Results";#N/A,#N/A,FALSE,"Waterfall - LFSRI";#N/A,#N/A,FALSE,"Sources &amp; Uses - Output";#N/A,#N/A,FALSE,"Existing Portfolio";#N/A,#N/A,FALSE,"1996 Development Schedule";#N/A,#N/A,FALSE,"New Development";#N/A,#N/A,FALSE,"New Acquisitions";#N/A,#N/A,FALSE,"Land Inventory";#N/A,#N/A,FALSE,"Balance Sheet Dec. 1996";#N/A,#N/A,FALSE,"Balance Sheet - Projected";#N/A,#N/A,FALSE,"Total Cash Flow -- Model";#N/A,#N/A,FALSE,"Total Cash Flow -- Output"}</definedName>
    <definedName name="wrn.Profitability." localSheetId="10" hidden="1">{#N/A,"Good",TRUE,"Sheet1";#N/A,"Normal",TRUE,"Sheet1";#N/A,"Bad",TRUE,"Sheet1"}</definedName>
    <definedName name="wrn.Profitability." hidden="1">{#N/A,"Good",TRUE,"Sheet1";#N/A,"Normal",TRUE,"Sheet1";#N/A,"Bad",TRUE,"Sheet1"}</definedName>
    <definedName name="wrn.Proforma._.Review." localSheetId="10" hidden="1">{#N/A,#N/A,FALSE,"Occ and Rate";#N/A,#N/A,FALSE,"PF Input";#N/A,#N/A,FALSE,"Proforma Five Yr";#N/A,#N/A,FALSE,"Hotcomps"}</definedName>
    <definedName name="wrn.Proforma._.Review." hidden="1">{#N/A,#N/A,FALSE,"Occ and Rate";#N/A,#N/A,FALSE,"PF Input";#N/A,#N/A,FALSE,"Proforma Five Yr";#N/A,#N/A,FALSE,"Hotcomps"}</definedName>
    <definedName name="wrn.Program._.Compliance." localSheetId="10" hidden="1">{#N/A,#N/A,FALSE,"COMPLIANCE"}</definedName>
    <definedName name="wrn.Program._.Compliance." hidden="1">{#N/A,#N/A,FALSE,"COMPLIANCE"}</definedName>
    <definedName name="wrn.Property._.Description." localSheetId="10" hidden="1">{#N/A,#N/A,FALSE,"PROP. DESCRIPTION"}</definedName>
    <definedName name="wrn.Property._.Description." hidden="1">{#N/A,#N/A,FALSE,"PROP. DESCRIPTION"}</definedName>
    <definedName name="wrn.qtr." localSheetId="10" hidden="1">{"byqtr",#N/A,FALSE,"Worksheet"}</definedName>
    <definedName name="wrn.qtr." hidden="1">{"byqtr",#N/A,FALSE,"Worksheet"}</definedName>
    <definedName name="wrn.Report." localSheetId="10" hidden="1">{#N/A,#N/A,FALSE,"Loan Summary";#N/A,#N/A,FALSE,"NOI";"RR and Expir",#N/A,FALSE,"Rental";"Sales History",#N/A,FALSE,"Rental";#N/A,#N/A,FALSE,"Reserves"}</definedName>
    <definedName name="wrn.Report." hidden="1">{#N/A,#N/A,FALSE,"Loan Summary";#N/A,#N/A,FALSE,"NOI";"RR and Expir",#N/A,FALSE,"Rental";"Sales History",#N/A,FALSE,"Rental";#N/A,#N/A,FALSE,"Reserves"}</definedName>
    <definedName name="wrn.Report._.Tables." localSheetId="10" hidden="1">{"Penetration Analysis",#N/A,FALSE,"Comp.&amp; Market Penet.";"ADR Analysis",#N/A,FALSE,"Comp.&amp; Market Penet.";"New Supply",#N/A,FALSE,"Comp.&amp; Market Penet.";"MArket Occupancy",#N/A,FALSE,"Comp.&amp; Market Penet.";"Primarily Competition",#N/A,FALSE,"Comp.&amp; Market Penet."}</definedName>
    <definedName name="wrn.Report._.Tables." hidden="1">{"Penetration Analysis",#N/A,FALSE,"Comp.&amp; Market Penet.";"ADR Analysis",#N/A,FALSE,"Comp.&amp; Market Penet.";"New Supply",#N/A,FALSE,"Comp.&amp; Market Penet.";"MArket Occupancy",#N/A,FALSE,"Comp.&amp; Market Penet.";"Primarily Competition",#N/A,FALSE,"Comp.&amp; Market Penet."}</definedName>
    <definedName name="wrn.RRPROJECT." localSheetId="10" hidden="1">{"MT1",#N/A,FALSE,"RA_SL";"MT2",#N/A,FALSE,"RA_SL";"MT3",#N/A,FALSE,"RA_SL";"MT4",#N/A,FALSE,"RA_SL";"MT5",#N/A,FALSE,"RA_SL";"MT7",#N/A,FALSE,"RA_SL";"MT16",#N/A,FALSE,"RA_SL";"MT17",#N/A,FALSE,"RA_SL";"MT18",#N/A,FALSE,"RA_SL";"MT19",#N/A,FALSE,"RA_SL";"MT20",#N/A,FALSE,"RA_SL";"MT21",#N/A,FALSE,"RA_SL";"MT22",#N/A,FALSE,"RA_SL";"MT23",#N/A,FALSE,"RA_SL";"MT24",#N/A,FALSE,"RA_SL";"MT25",#N/A,FALSE,"RA_SL";"MT26",#N/A,FALSE,"RA_SL";"MT27",#N/A,FALSE,"RA_SL";"MT28",#N/A,FALSE,"RA_SL";"MT29",#N/A,FALSE,"RA_SL"}</definedName>
    <definedName name="wrn.RRPROJECT." hidden="1">{"MT1",#N/A,FALSE,"RA_SL";"MT2",#N/A,FALSE,"RA_SL";"MT3",#N/A,FALSE,"RA_SL";"MT4",#N/A,FALSE,"RA_SL";"MT5",#N/A,FALSE,"RA_SL";"MT7",#N/A,FALSE,"RA_SL";"MT16",#N/A,FALSE,"RA_SL";"MT17",#N/A,FALSE,"RA_SL";"MT18",#N/A,FALSE,"RA_SL";"MT19",#N/A,FALSE,"RA_SL";"MT20",#N/A,FALSE,"RA_SL";"MT21",#N/A,FALSE,"RA_SL";"MT22",#N/A,FALSE,"RA_SL";"MT23",#N/A,FALSE,"RA_SL";"MT24",#N/A,FALSE,"RA_SL";"MT25",#N/A,FALSE,"RA_SL";"MT26",#N/A,FALSE,"RA_SL";"MT27",#N/A,FALSE,"RA_SL";"MT28",#N/A,FALSE,"RA_SL";"MT29",#N/A,FALSE,"RA_SL"}</definedName>
    <definedName name="wrn.RRSUMMARY." localSheetId="10" hidden="1">{"RRSUMMARY",#N/A,FALSE,"RA_SL"}</definedName>
    <definedName name="wrn.RRSUMMARY." hidden="1">{"RRSUMMARY",#N/A,FALSE,"RA_SL"}</definedName>
    <definedName name="wrn.Saiwadi." localSheetId="10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wrn.Saiwadi.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wrn.sales." localSheetId="10" hidden="1">{"sales",#N/A,FALSE,"Sales";"sales existing",#N/A,FALSE,"Sales";"sales rd1",#N/A,FALSE,"Sales";"sales rd2",#N/A,FALSE,"Sales"}</definedName>
    <definedName name="wrn.sales." hidden="1">{"sales",#N/A,FALSE,"Sales";"sales existing",#N/A,FALSE,"Sales";"sales rd1",#N/A,FALSE,"Sales";"sales rd2",#N/A,FALSE,"Sales"}</definedName>
    <definedName name="wrn.Secondary._.Competition." localSheetId="10" hidden="1">{#N/A,#N/A,FALSE,"Secondary"}</definedName>
    <definedName name="wrn.Secondary._.Competition." hidden="1">{#N/A,#N/A,FALSE,"Secondary"}</definedName>
    <definedName name="wrn.SHORT." localSheetId="10" hidden="1">{"CREDIT STATISTICS",#N/A,FALSE,"STATS";"CF_AND_IS",#N/A,FALSE,"PLAN";"BALSHEET",#N/A,FALSE,"BALANCE SHEET"}</definedName>
    <definedName name="wrn.SHORT." hidden="1">{"CREDIT STATISTICS",#N/A,FALSE,"STATS";"CF_AND_IS",#N/A,FALSE,"PLAN";"BALSHEET",#N/A,FALSE,"BALANCE SHEET"}</definedName>
    <definedName name="wrn.stages." localSheetId="10" hidden="1">{#N/A,#N/A,FALSE,"rev-stg format";#N/A,#N/A,FALSE,"conf-uncnf";#N/A,#N/A,FALSE,"stg-plot";#N/A,#N/A,FALSE,"stg-days"}</definedName>
    <definedName name="wrn.stages." hidden="1">{#N/A,#N/A,FALSE,"rev-stg format";#N/A,#N/A,FALSE,"conf-uncnf";#N/A,#N/A,FALSE,"stg-plot";#N/A,#N/A,FALSE,"stg-days"}</definedName>
    <definedName name="wrn.sum._.ops." localSheetId="10" hidden="1">{"schedule",#N/A,FALSE,"Sum Op's";"input area",#N/A,FALSE,"Sum Op's"}</definedName>
    <definedName name="wrn.sum._.ops." hidden="1">{"schedule",#N/A,FALSE,"Sum Op's";"input area",#N/A,FALSE,"Sum Op's"}</definedName>
    <definedName name="wrn.SUMMARY.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_.Overview." localSheetId="10" hidden="1">{#N/A,#N/A,FALSE,"OVERVIEW"}</definedName>
    <definedName name="wrn.Summary._.Overview." hidden="1">{#N/A,#N/A,FALSE,"OVERVIEW"}</definedName>
    <definedName name="wrn.SUN1." localSheetId="10" hidden="1">{#N/A,#N/A,FALSE,"Assumptions";#N/A,#N/A,FALSE,"office";#N/A,#N/A,FALSE,"monthly"}</definedName>
    <definedName name="wrn.SUN1." hidden="1">{#N/A,#N/A,FALSE,"Assumptions";#N/A,#N/A,FALSE,"office";#N/A,#N/A,FALSE,"monthly"}</definedName>
    <definedName name="wrn.SunSteel." localSheetId="10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wrn.SunSteel.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wrn.Supply._.Additions." localSheetId="10" hidden="1">{#N/A,#N/A,FALSE,"Supply Addn"}</definedName>
    <definedName name="wrn.Supply._.Additions." hidden="1">{#N/A,#N/A,FALSE,"Supply Addn"}</definedName>
    <definedName name="wrn.Supporting._.Schedules." localSheetId="10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hidden="1">{#N/A,#N/A,TRUE,"ACC RENT";#N/A,#N/A,TRUE,"ACCT REC";#N/A,#N/A,TRUE,"RET EARN";#N/A,#N/A,TRUE,"PPE";#N/A,#N/A,TRUE,"TAXES PAY";#N/A,#N/A,TRUE,"WORK CAP";#N/A,#N/A,TRUE,"CASH FLOW";#N/A,#N/A,TRUE,"SERIES A LOAN"}</definedName>
    <definedName name="wrn.SWATINORMAL." localSheetId="10" hidden="1">{#N/A,#N/A,FALSE,"BANKLIMITS";#N/A,#N/A,FALSE,"OPSTATE";#N/A,#N/A,FALSE,"BSLIABILITY";#N/A,#N/A,FALSE,"BSASSETS";#N/A,#N/A,FALSE,"CABUILDUP";#N/A,#N/A,FALSE,"WCASSESS";#N/A,#N/A,FALSE,"FUNDFLOW";#N/A,#N/A,FALSE,"DSCR";#N/A,#N/A,FALSE,"RATIOS";#N/A,#N/A,FALSE,"Dep"}</definedName>
    <definedName name="wrn.SWATINORMAL." hidden="1">{#N/A,#N/A,FALSE,"BANKLIMITS";#N/A,#N/A,FALSE,"OPSTATE";#N/A,#N/A,FALSE,"BSLIABILITY";#N/A,#N/A,FALSE,"BSASSETS";#N/A,#N/A,FALSE,"CABUILDUP";#N/A,#N/A,FALSE,"WCASSESS";#N/A,#N/A,FALSE,"FUNDFLOW";#N/A,#N/A,FALSE,"DSCR";#N/A,#N/A,FALSE,"RATIOS";#N/A,#N/A,FALSE,"Dep"}</definedName>
    <definedName name="wrn.TANASBOURNE._.ONLY." localSheetId="10" hidden="1">{#N/A,#N/A,FALSE,"Expense Comparison"}</definedName>
    <definedName name="wrn.TANASBOURNE._.ONLY." hidden="1">{#N/A,#N/A,FALSE,"Expense Comparison"}</definedName>
    <definedName name="wrn.Tenants." localSheetId="10" hidden="1">{#N/A,#N/A,FALSE,"TENANTS"}</definedName>
    <definedName name="wrn.Tenants." hidden="1">{#N/A,#N/A,FALSE,"TENANTS"}</definedName>
    <definedName name="wrn.test." localSheetId="10" hidden="1">{"ADR Analysis",#N/A,FALSE,"Comp.&amp; Market Penet.";"Penetration Analysis",#N/A,FALSE,"Comp.&amp; Market Penet."}</definedName>
    <definedName name="wrn.test." hidden="1">{"ADR Analysis",#N/A,FALSE,"Comp.&amp; Market Penet.";"Penetration Analysis",#N/A,FALSE,"Comp.&amp; Market Penet."}</definedName>
    <definedName name="wrn.Total." localSheetId="10" hidden="1">{#N/A,#N/A,FALSE,"Exec Sum";#N/A,#N/A,FALSE,"Rent Rate Comp";#N/A,#N/A,FALSE,"Rate, NPV Comp";#N/A,#N/A,FALSE,"Opt A NNN";#N/A,#N/A,FALSE,"15-yr Opt. A Sum";#N/A,#N/A,FALSE,"15-yr Opt A Other Costs";#N/A,#N/A,FALSE,"10-yr Opt. A Sum";#N/A,#N/A,FALSE,"10-yr Opt A Other Costs";#N/A,#N/A,FALSE,"NPV Calc"}</definedName>
    <definedName name="wrn.Total." hidden="1">{#N/A,#N/A,FALSE,"Exec Sum";#N/A,#N/A,FALSE,"Rent Rate Comp";#N/A,#N/A,FALSE,"Rate, NPV Comp";#N/A,#N/A,FALSE,"Opt A NNN";#N/A,#N/A,FALSE,"15-yr Opt. A Sum";#N/A,#N/A,FALSE,"15-yr Opt A Other Costs";#N/A,#N/A,FALSE,"10-yr Opt. A Sum";#N/A,#N/A,FALSE,"10-yr Opt A Other Costs";#N/A,#N/A,FALSE,"NPV Calc"}</definedName>
    <definedName name="wrn.Total._.Print." localSheetId="10" hidden="1">{#N/A,#N/A,TRUE,"Cover Sheet";#N/A,#N/A,TRUE,"Contents";#N/A,#N/A,TRUE,"Model Assumptions";#N/A,#N/A,TRUE,"Financial Assumptions";#N/A,#N/A,TRUE,"Scenarios";#N/A,#N/A,TRUE,"SensitivitiesPower";#N/A,#N/A,TRUE,"SensitivitiesGas";#N/A,#N/A,TRUE,"SensitivitiesWater";#N/A,#N/A,TRUE,"Fixed Cost allocation table";#N/A,#N/A,TRUE,"Historic balance sheet";#N/A,#N/A,TRUE,"Stadtwerke Comps";#N/A,#N/A,TRUE,"Electricity Comps";#N/A,#N/A,TRUE,"Gas Comps";#N/A,#N/A,TRUE,"Water Comps";#N/A,#N/A,TRUE,"DCFCoverPower";#N/A,#N/A,TRUE,"DCFOverviewPower";#N/A,#N/A,TRUE,"RevenuesPower";#N/A,#N/A,TRUE,"CostsPower";#N/A,#N/A,TRUE,"PlanPower";#N/A,#N/A,TRUE,"DCFPower";#N/A,#N/A,TRUE,"ValuePower";#N/A,#N/A,TRUE,"WaccPower";#N/A,#N/A,TRUE,"WaccCompPower";#N/A,#N/A,TRUE,"MatrixPower";#N/A,#N/A,TRUE,"DCFCoverGas";#N/A,#N/A,TRUE,"DCFOverviewGas";#N/A,#N/A,TRUE,"RevenuesGas";#N/A,#N/A,TRUE,"CostGas";#N/A,#N/A,TRUE,"PlanGas";#N/A,#N/A,TRUE,"DCFGas";#N/A,#N/A,TRUE,"ValueGas";#N/A,#N/A,TRUE,"WaccGas";#N/A,#N/A,TRUE,"WaccCompGas";#N/A,#N/A,TRUE,"MatrixGas";#N/A,#N/A,TRUE,"DCFCoverWater";#N/A,#N/A,TRUE,"DCFOverviewWater";#N/A,#N/A,TRUE,"RevenuesWater";#N/A,#N/A,TRUE,"CostWater";#N/A,#N/A,TRUE,"PlanWater";#N/A,#N/A,TRUE,"DCFWater";#N/A,#N/A,TRUE,"ValueWater";#N/A,#N/A,TRUE,"WaccWater";#N/A,#N/A,TRUE,"WaccWater";#N/A,#N/A,TRUE,"WaccCompWater";#N/A,#N/A,TRUE,"MatrixWater";#N/A,#N/A,TRUE,"DCFCoverVersorgung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Total._.Print." hidden="1">{#N/A,#N/A,TRUE,"Cover Sheet";#N/A,#N/A,TRUE,"Contents";#N/A,#N/A,TRUE,"Model Assumptions";#N/A,#N/A,TRUE,"Financial Assumptions";#N/A,#N/A,TRUE,"Scenarios";#N/A,#N/A,TRUE,"SensitivitiesPower";#N/A,#N/A,TRUE,"SensitivitiesGas";#N/A,#N/A,TRUE,"SensitivitiesWater";#N/A,#N/A,TRUE,"Fixed Cost allocation table";#N/A,#N/A,TRUE,"Historic balance sheet";#N/A,#N/A,TRUE,"Stadtwerke Comps";#N/A,#N/A,TRUE,"Electricity Comps";#N/A,#N/A,TRUE,"Gas Comps";#N/A,#N/A,TRUE,"Water Comps";#N/A,#N/A,TRUE,"DCFCoverPower";#N/A,#N/A,TRUE,"DCFOverviewPower";#N/A,#N/A,TRUE,"RevenuesPower";#N/A,#N/A,TRUE,"CostsPower";#N/A,#N/A,TRUE,"PlanPower";#N/A,#N/A,TRUE,"DCFPower";#N/A,#N/A,TRUE,"ValuePower";#N/A,#N/A,TRUE,"WaccPower";#N/A,#N/A,TRUE,"WaccCompPower";#N/A,#N/A,TRUE,"MatrixPower";#N/A,#N/A,TRUE,"DCFCoverGas";#N/A,#N/A,TRUE,"DCFOverviewGas";#N/A,#N/A,TRUE,"RevenuesGas";#N/A,#N/A,TRUE,"CostGas";#N/A,#N/A,TRUE,"PlanGas";#N/A,#N/A,TRUE,"DCFGas";#N/A,#N/A,TRUE,"ValueGas";#N/A,#N/A,TRUE,"WaccGas";#N/A,#N/A,TRUE,"WaccCompGas";#N/A,#N/A,TRUE,"MatrixGas";#N/A,#N/A,TRUE,"DCFCoverWater";#N/A,#N/A,TRUE,"DCFOverviewWater";#N/A,#N/A,TRUE,"RevenuesWater";#N/A,#N/A,TRUE,"CostWater";#N/A,#N/A,TRUE,"PlanWater";#N/A,#N/A,TRUE,"DCFWater";#N/A,#N/A,TRUE,"ValueWater";#N/A,#N/A,TRUE,"WaccWater";#N/A,#N/A,TRUE,"WaccWater";#N/A,#N/A,TRUE,"WaccCompWater";#N/A,#N/A,TRUE,"MatrixWater";#N/A,#N/A,TRUE,"DCFCoverVersorgung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TOTAL._.SHEETS." localSheetId="10" hidden="1">{#N/A,#N/A,FALSE,"DEV COSTS";#N/A,#N/A,FALSE,"10-YR C. F."}</definedName>
    <definedName name="wrn.TOTAL._.SHEETS." hidden="1">{#N/A,#N/A,FALSE,"DEV COSTS";#N/A,#N/A,FALSE,"10-YR C. F."}</definedName>
    <definedName name="wrn.trial." localSheetId="10" hidden="1">{#N/A,#N/A,FALSE,"mpph1";#N/A,#N/A,FALSE,"mpmseb";#N/A,#N/A,FALSE,"mpph2"}</definedName>
    <definedName name="wrn.trial." hidden="1">{#N/A,#N/A,FALSE,"mpph1";#N/A,#N/A,FALSE,"mpmseb";#N/A,#N/A,FALSE,"mpph2"}</definedName>
    <definedName name="wrn.Valuation._.Summaries." localSheetId="10" hidden="1">{#N/A,#N/A,FALSE,"Cover Sheet";#N/A,#N/A,FALSE,"Financial Assumptions";#N/A,#N/A,FALSE,"DCFOverviewPower";#N/A,#N/A,FALSE,"DCFOverviewGas";#N/A,#N/A,FALSE,"DCFOverviewWater";#N/A,#N/A,FALSE,"DCFOverviewVersorgung"}</definedName>
    <definedName name="wrn.Valuation._.Summaries." hidden="1">{#N/A,#N/A,FALSE,"Cover Sheet";#N/A,#N/A,FALSE,"Financial Assumptions";#N/A,#N/A,FALSE,"DCFOverviewPower";#N/A,#N/A,FALSE,"DCFOverviewGas";#N/A,#N/A,FALSE,"DCFOverviewWater";#N/A,#N/A,FALSE,"DCFOverviewVersorgung"}</definedName>
    <definedName name="wrn.Versorgungs._.GmbH._.Data." localSheetId="10" hidden="1">{#N/A,#N/A,FALSE,"DCFCoverVersorgung";#N/A,#N/A,FALSE,"DCFOverviewVersorgung";#N/A,#N/A,FALSE,"PlanVersorgung";#N/A,#N/A,FALSE,"DCFVersorgung";#N/A,#N/A,FALSE,"ValueVersorgung";#N/A,#N/A,FALSE,"WaccVersorgung";#N/A,#N/A,FALSE,"WaccVersorgung";#N/A,#N/A,FALSE,"WaccCompVersorgung";#N/A,#N/A,FALSE,"MatrixVersorgung"}</definedName>
    <definedName name="wrn.Versorgungs._.GmbH._.Data." hidden="1">{#N/A,#N/A,FALSE,"DCFCoverVersorgung";#N/A,#N/A,FALSE,"DCFOverviewVersorgung";#N/A,#N/A,FALSE,"PlanVersorgung";#N/A,#N/A,FALSE,"DCFVersorgung";#N/A,#N/A,FALSE,"ValueVersorgung";#N/A,#N/A,FALSE,"WaccVersorgung";#N/A,#N/A,FALSE,"WaccVersorgung";#N/A,#N/A,FALSE,"WaccCompVersorgung";#N/A,#N/A,FALSE,"MatrixVersorgung"}</definedName>
    <definedName name="wrn.Vs.._.Bud._.Month." localSheetId="10" hidden="1">{#N/A,#N/A,FALSE,"Graph-B";"Month SumOps",#N/A,FALSE,"SumOps";"Month SumExp",#N/A,FALSE,"SumExp";"Month ExpDept",#N/A,FALSE,"ExpDept"}</definedName>
    <definedName name="wrn.Vs.._.Bud._.Month." hidden="1">{#N/A,#N/A,FALSE,"Graph-B";"Month SumOps",#N/A,FALSE,"SumOps";"Month SumExp",#N/A,FALSE,"SumExp";"Month ExpDept",#N/A,FALSE,"ExpDept"}</definedName>
    <definedName name="wrn.Vs.._.BudFcst._.Month." localSheetId="10" hidden="1">{"May SumExp",#N/A,FALSE,"SumExp";#N/A,#N/A,FALSE,"Graph-F";"May SumOps",#N/A,FALSE,"SumOps";"May ExpDept",#N/A,FALSE,"ExpDept"}</definedName>
    <definedName name="wrn.Vs.._.BudFcst._.Month." hidden="1">{"May SumExp",#N/A,FALSE,"SumExp";#N/A,#N/A,FALSE,"Graph-F";"May SumOps",#N/A,FALSE,"SumOps";"May ExpDept",#N/A,FALSE,"ExpDept"}</definedName>
    <definedName name="wrn.Working._.Party._.List." localSheetId="10" hidden="1">{#N/A,#N/A,FALSE,"Working List"}</definedName>
    <definedName name="wrn.Working._.Party._.List." hidden="1">{#N/A,#N/A,FALSE,"Working List"}</definedName>
    <definedName name="wrn.Yuma." localSheetId="10" hidden="1">{#N/A,#N/A,FALSE,"Project Summary";#N/A,#N/A,FALSE,"Detail Estimate";#N/A,#N/A,FALSE,"Cashflow Schedule";#N/A,#N/A,FALSE,"Pro Forma"}</definedName>
    <definedName name="wrn.Yuma." hidden="1">{#N/A,#N/A,FALSE,"Project Summary";#N/A,#N/A,FALSE,"Detail Estimate";#N/A,#N/A,FALSE,"Cashflow Schedule";#N/A,#N/A,FALSE,"Pro Forma"}</definedName>
    <definedName name="xyz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xyz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yy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yy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8" i="23" l="1"/>
  <c r="D59" i="23"/>
  <c r="G67" i="18" l="1"/>
  <c r="H67" i="18"/>
  <c r="I67" i="18"/>
  <c r="J67" i="18"/>
  <c r="K67" i="18"/>
  <c r="L67" i="18"/>
  <c r="M67" i="18"/>
  <c r="C13" i="6"/>
  <c r="E65" i="4"/>
  <c r="F3" i="18"/>
  <c r="F4" i="18"/>
  <c r="F5" i="18"/>
  <c r="F6" i="18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F57" i="18"/>
  <c r="F58" i="18"/>
  <c r="F59" i="18"/>
  <c r="F60" i="18"/>
  <c r="F61" i="18"/>
  <c r="F62" i="18"/>
  <c r="F63" i="18"/>
  <c r="F64" i="18"/>
  <c r="F65" i="18"/>
  <c r="F66" i="18"/>
  <c r="F2" i="18"/>
  <c r="D54" i="23" l="1"/>
  <c r="D55" i="23"/>
  <c r="D56" i="23"/>
  <c r="D57" i="23"/>
  <c r="D53" i="23"/>
  <c r="F70" i="23"/>
  <c r="C69" i="23"/>
  <c r="F68" i="23"/>
  <c r="H68" i="23" s="1"/>
  <c r="F67" i="23"/>
  <c r="H67" i="23" s="1"/>
  <c r="F66" i="23"/>
  <c r="H66" i="23" s="1"/>
  <c r="F65" i="23"/>
  <c r="H65" i="23" s="1"/>
  <c r="F64" i="23"/>
  <c r="H64" i="23" s="1"/>
  <c r="F63" i="23"/>
  <c r="H63" i="23" s="1"/>
  <c r="F62" i="23"/>
  <c r="H62" i="23" s="1"/>
  <c r="H61" i="23"/>
  <c r="F61" i="23"/>
  <c r="F60" i="23"/>
  <c r="H60" i="23" s="1"/>
  <c r="F59" i="23"/>
  <c r="H59" i="23" s="1"/>
  <c r="F58" i="23"/>
  <c r="H58" i="23" s="1"/>
  <c r="F57" i="23"/>
  <c r="H57" i="23" s="1"/>
  <c r="H56" i="23"/>
  <c r="F56" i="23"/>
  <c r="F55" i="23"/>
  <c r="H55" i="23" s="1"/>
  <c r="F54" i="23"/>
  <c r="H54" i="23" s="1"/>
  <c r="H53" i="23"/>
  <c r="F53" i="23"/>
  <c r="F52" i="23"/>
  <c r="H52" i="23" s="1"/>
  <c r="D52" i="23"/>
  <c r="F51" i="23"/>
  <c r="H51" i="23" s="1"/>
  <c r="D51" i="23"/>
  <c r="F50" i="23"/>
  <c r="H50" i="23" s="1"/>
  <c r="D50" i="23"/>
  <c r="F49" i="23"/>
  <c r="H49" i="23" s="1"/>
  <c r="D49" i="23"/>
  <c r="H48" i="23"/>
  <c r="F48" i="23"/>
  <c r="D48" i="23"/>
  <c r="H47" i="23"/>
  <c r="F41" i="23"/>
  <c r="N7" i="23" s="1"/>
  <c r="D40" i="23"/>
  <c r="C40" i="23"/>
  <c r="F39" i="23"/>
  <c r="H39" i="23" s="1"/>
  <c r="F38" i="23"/>
  <c r="H38" i="23" s="1"/>
  <c r="F37" i="23"/>
  <c r="H37" i="23" s="1"/>
  <c r="H36" i="23"/>
  <c r="F36" i="23"/>
  <c r="F35" i="23"/>
  <c r="H35" i="23" s="1"/>
  <c r="F34" i="23"/>
  <c r="H34" i="23" s="1"/>
  <c r="F33" i="23"/>
  <c r="H33" i="23" s="1"/>
  <c r="H32" i="23"/>
  <c r="F32" i="23"/>
  <c r="F31" i="23"/>
  <c r="H31" i="23" s="1"/>
  <c r="F30" i="23"/>
  <c r="H30" i="23" s="1"/>
  <c r="F29" i="23"/>
  <c r="H29" i="23" s="1"/>
  <c r="H28" i="23"/>
  <c r="F28" i="23"/>
  <c r="F27" i="23"/>
  <c r="F26" i="23"/>
  <c r="H26" i="23" s="1"/>
  <c r="F25" i="23"/>
  <c r="H25" i="23" s="1"/>
  <c r="H24" i="23"/>
  <c r="F24" i="23"/>
  <c r="F23" i="23"/>
  <c r="H23" i="23" s="1"/>
  <c r="F22" i="23"/>
  <c r="H22" i="23" s="1"/>
  <c r="F21" i="23"/>
  <c r="H21" i="23" s="1"/>
  <c r="H20" i="23"/>
  <c r="F20" i="23"/>
  <c r="F19" i="23"/>
  <c r="H19" i="23" s="1"/>
  <c r="F18" i="23"/>
  <c r="H18" i="23" s="1"/>
  <c r="F17" i="23"/>
  <c r="H17" i="23" s="1"/>
  <c r="H16" i="23"/>
  <c r="F16" i="23"/>
  <c r="F15" i="23"/>
  <c r="H15" i="23" s="1"/>
  <c r="H14" i="23"/>
  <c r="C9" i="23"/>
  <c r="M3" i="23" s="1"/>
  <c r="M6" i="23" s="1"/>
  <c r="M8" i="23"/>
  <c r="H8" i="23"/>
  <c r="F8" i="23"/>
  <c r="D8" i="23"/>
  <c r="M7" i="23"/>
  <c r="M9" i="23" s="1"/>
  <c r="F7" i="23"/>
  <c r="H7" i="23" s="1"/>
  <c r="D7" i="23"/>
  <c r="F6" i="23"/>
  <c r="H6" i="23" s="1"/>
  <c r="D6" i="23"/>
  <c r="M5" i="23"/>
  <c r="F5" i="23"/>
  <c r="H5" i="23" s="1"/>
  <c r="D5" i="23"/>
  <c r="M4" i="23"/>
  <c r="H4" i="23"/>
  <c r="F4" i="23"/>
  <c r="D4" i="23"/>
  <c r="D9" i="23" s="1"/>
  <c r="H3" i="23"/>
  <c r="H9" i="23" l="1"/>
  <c r="F69" i="23"/>
  <c r="N5" i="23" s="1"/>
  <c r="F9" i="23"/>
  <c r="N3" i="23" s="1"/>
  <c r="D69" i="23"/>
  <c r="P3" i="23"/>
  <c r="H40" i="23"/>
  <c r="H69" i="23"/>
  <c r="N8" i="23"/>
  <c r="N9" i="23" s="1"/>
  <c r="F40" i="23"/>
  <c r="H41" i="23"/>
  <c r="H70" i="23"/>
  <c r="F97" i="5"/>
  <c r="G9" i="23" l="1"/>
  <c r="F71" i="23"/>
  <c r="G40" i="23"/>
  <c r="P4" i="23"/>
  <c r="O4" i="23" s="1"/>
  <c r="P8" i="23"/>
  <c r="O8" i="23" s="1"/>
  <c r="H71" i="23"/>
  <c r="G71" i="23" s="1"/>
  <c r="G69" i="23"/>
  <c r="P5" i="23"/>
  <c r="O5" i="23" s="1"/>
  <c r="O3" i="23"/>
  <c r="F42" i="23"/>
  <c r="N4" i="23"/>
  <c r="N6" i="23" s="1"/>
  <c r="N10" i="23" s="1"/>
  <c r="P7" i="23"/>
  <c r="H42" i="23"/>
  <c r="G42" i="23" l="1"/>
  <c r="P6" i="23"/>
  <c r="O7" i="23"/>
  <c r="P9" i="23"/>
  <c r="O9" i="23" s="1"/>
  <c r="C10" i="9"/>
  <c r="P10" i="23" l="1"/>
  <c r="O10" i="23" s="1"/>
  <c r="O6" i="23"/>
  <c r="I3" i="8"/>
  <c r="I4" i="8"/>
  <c r="I6" i="8"/>
  <c r="I7" i="8"/>
  <c r="I8" i="8"/>
  <c r="I10" i="8"/>
  <c r="I11" i="8"/>
  <c r="I2" i="8"/>
  <c r="H11" i="8"/>
  <c r="F4" i="9" l="1"/>
  <c r="E4" i="8" s="1"/>
  <c r="C32" i="8" s="1"/>
  <c r="F6" i="9"/>
  <c r="E6" i="8" s="1"/>
  <c r="C34" i="8" s="1"/>
  <c r="F9" i="9"/>
  <c r="E9" i="8" s="1"/>
  <c r="C37" i="8" s="1"/>
  <c r="F3" i="9"/>
  <c r="E3" i="8" s="1"/>
  <c r="C31" i="8" s="1"/>
  <c r="F7" i="9"/>
  <c r="E7" i="8" s="1"/>
  <c r="C35" i="8" s="1"/>
  <c r="F8" i="9"/>
  <c r="E8" i="8" s="1"/>
  <c r="C36" i="8" s="1"/>
  <c r="F10" i="9"/>
  <c r="E10" i="8" s="1"/>
  <c r="C38" i="8" s="1"/>
  <c r="F2" i="9"/>
  <c r="E2" i="8" s="1"/>
  <c r="C30" i="8" s="1"/>
  <c r="B17" i="8" l="1"/>
  <c r="B18" i="8"/>
  <c r="B19" i="8"/>
  <c r="B20" i="8"/>
  <c r="B21" i="8"/>
  <c r="B22" i="8"/>
  <c r="B23" i="8"/>
  <c r="B24" i="8"/>
  <c r="B25" i="8"/>
  <c r="B16" i="8"/>
  <c r="D1325" i="21"/>
  <c r="C4" i="9" s="1"/>
  <c r="G4" i="9" s="1"/>
  <c r="E30" i="2" l="1"/>
  <c r="E57" i="2" l="1"/>
  <c r="A55" i="18"/>
  <c r="A56" i="18" s="1"/>
  <c r="A57" i="18" s="1"/>
  <c r="A58" i="18" s="1"/>
  <c r="A59" i="18" s="1"/>
  <c r="A60" i="18" s="1"/>
  <c r="A61" i="18" s="1"/>
  <c r="A62" i="18" s="1"/>
  <c r="A63" i="18" s="1"/>
  <c r="K20" i="20" l="1"/>
  <c r="K19" i="20"/>
  <c r="K17" i="20"/>
  <c r="K15" i="20"/>
  <c r="K13" i="20"/>
  <c r="E13" i="20"/>
  <c r="F12" i="20"/>
  <c r="K11" i="20"/>
  <c r="F11" i="20"/>
  <c r="F10" i="20"/>
  <c r="K9" i="20"/>
  <c r="F9" i="20"/>
  <c r="F8" i="20"/>
  <c r="F7" i="20"/>
  <c r="F6" i="20"/>
  <c r="F5" i="20"/>
  <c r="F4" i="20"/>
  <c r="F3" i="20"/>
  <c r="K21" i="20" l="1"/>
  <c r="F13" i="20"/>
  <c r="C2" i="9" s="1"/>
  <c r="F67" i="18" l="1"/>
  <c r="C3" i="9" l="1"/>
  <c r="G3" i="9" s="1"/>
  <c r="H3" i="9" s="1"/>
  <c r="C39" i="8"/>
  <c r="C25" i="8"/>
  <c r="G11" i="8"/>
  <c r="D3" i="9" l="1"/>
  <c r="D25" i="8"/>
  <c r="B39" i="8"/>
  <c r="D39" i="8" s="1"/>
  <c r="B12" i="8"/>
  <c r="D12" i="8" l="1"/>
  <c r="D4" i="9" l="1"/>
  <c r="C4" i="8" s="1"/>
  <c r="H4" i="8" s="1"/>
  <c r="C18" i="8" l="1"/>
  <c r="D18" i="8" s="1"/>
  <c r="B32" i="8"/>
  <c r="D32" i="8" s="1"/>
  <c r="G4" i="8"/>
  <c r="F253" i="3" l="1"/>
  <c r="C8" i="9" s="1"/>
  <c r="D8" i="9" s="1"/>
  <c r="C14" i="9" l="1"/>
  <c r="C9" i="9"/>
  <c r="D9" i="9" s="1"/>
  <c r="C6" i="9"/>
  <c r="C7" i="9" l="1"/>
  <c r="D7" i="9" s="1"/>
  <c r="D6" i="9"/>
  <c r="C3" i="8"/>
  <c r="H3" i="8" s="1"/>
  <c r="G3" i="8" l="1"/>
  <c r="C17" i="8"/>
  <c r="B31" i="8"/>
  <c r="D31" i="8" s="1"/>
  <c r="G2" i="9"/>
  <c r="C40" i="8"/>
  <c r="C6" i="8"/>
  <c r="H6" i="8" s="1"/>
  <c r="F11" i="9"/>
  <c r="E11" i="9"/>
  <c r="B26" i="8"/>
  <c r="I12" i="8"/>
  <c r="F12" i="8"/>
  <c r="E12" i="8"/>
  <c r="F13" i="8" l="1"/>
  <c r="B34" i="8"/>
  <c r="D34" i="8" s="1"/>
  <c r="C20" i="8"/>
  <c r="G6" i="8"/>
  <c r="E25" i="8"/>
  <c r="E18" i="8"/>
  <c r="E17" i="8"/>
  <c r="D17" i="8"/>
  <c r="C8" i="8"/>
  <c r="H8" i="8" s="1"/>
  <c r="G8" i="9"/>
  <c r="H8" i="9" s="1"/>
  <c r="G6" i="9"/>
  <c r="H6" i="9" s="1"/>
  <c r="G9" i="9"/>
  <c r="H9" i="9" s="1"/>
  <c r="C9" i="8"/>
  <c r="H2" i="9"/>
  <c r="D2" i="9"/>
  <c r="C23" i="8" l="1"/>
  <c r="D23" i="8" s="1"/>
  <c r="H9" i="8"/>
  <c r="C22" i="8"/>
  <c r="G8" i="8"/>
  <c r="D20" i="8"/>
  <c r="E20" i="8"/>
  <c r="B36" i="8"/>
  <c r="D36" i="8" s="1"/>
  <c r="B37" i="8"/>
  <c r="D37" i="8" s="1"/>
  <c r="H4" i="9"/>
  <c r="C2" i="8"/>
  <c r="H2" i="8" s="1"/>
  <c r="E23" i="8" l="1"/>
  <c r="E22" i="8"/>
  <c r="D22" i="8"/>
  <c r="B30" i="8"/>
  <c r="C16" i="8"/>
  <c r="G2" i="8"/>
  <c r="E16" i="8" l="1"/>
  <c r="D16" i="8"/>
  <c r="D30" i="8"/>
  <c r="D10" i="9" l="1"/>
  <c r="C10" i="8" s="1"/>
  <c r="H10" i="8" s="1"/>
  <c r="C24" i="8" l="1"/>
  <c r="G10" i="8"/>
  <c r="B38" i="8"/>
  <c r="D38" i="8" s="1"/>
  <c r="C7" i="8"/>
  <c r="G7" i="9"/>
  <c r="H7" i="9" s="1"/>
  <c r="G10" i="9"/>
  <c r="C11" i="9"/>
  <c r="C21" i="8" l="1"/>
  <c r="D21" i="8" s="1"/>
  <c r="H7" i="8"/>
  <c r="H12" i="8" s="1"/>
  <c r="D24" i="8"/>
  <c r="E24" i="8"/>
  <c r="C12" i="8"/>
  <c r="D13" i="8" s="1"/>
  <c r="G7" i="8"/>
  <c r="B35" i="8"/>
  <c r="D35" i="8" s="1"/>
  <c r="D11" i="9"/>
  <c r="H10" i="9"/>
  <c r="H11" i="9" s="1"/>
  <c r="G11" i="9"/>
  <c r="E21" i="8" l="1"/>
  <c r="G12" i="8"/>
  <c r="C13" i="8"/>
  <c r="E26" i="8" l="1"/>
  <c r="B40" i="8"/>
  <c r="C26" i="8"/>
  <c r="D26" i="8" s="1"/>
  <c r="E37" i="8" l="1"/>
  <c r="E36" i="8"/>
  <c r="E35" i="8"/>
  <c r="E38" i="8"/>
  <c r="E39" i="8"/>
  <c r="E32" i="8"/>
  <c r="E31" i="8"/>
  <c r="E34" i="8"/>
  <c r="E30" i="8"/>
  <c r="D40" i="8"/>
  <c r="E40" i="8" s="1"/>
</calcChain>
</file>

<file path=xl/sharedStrings.xml><?xml version="1.0" encoding="utf-8"?>
<sst xmlns="http://schemas.openxmlformats.org/spreadsheetml/2006/main" count="2391" uniqueCount="544">
  <si>
    <t>Date</t>
  </si>
  <si>
    <t>Particulars</t>
  </si>
  <si>
    <t>MEHTA PLYWOOD</t>
  </si>
  <si>
    <t>ANUPAM ELECTRICALS</t>
  </si>
  <si>
    <t>SUNTREK CORPORATION</t>
  </si>
  <si>
    <t>SHARADA ENTERPRISES</t>
  </si>
  <si>
    <t>KRISHNA CERAMICS</t>
  </si>
  <si>
    <t>VEDANT MARKETING</t>
  </si>
  <si>
    <t>MAHIMA ENTERPRISES</t>
  </si>
  <si>
    <t>RAMASHREY PRAJAPATI</t>
  </si>
  <si>
    <t>RAJLAXMI CORPORATION</t>
  </si>
  <si>
    <t>D.R LINKS</t>
  </si>
  <si>
    <t>ELECTRICITY CHARGES</t>
  </si>
  <si>
    <t>Project expenses</t>
  </si>
  <si>
    <t>Estimated Cost as per Cost Vetting</t>
  </si>
  <si>
    <t>Difference between the Bills &amp; CA</t>
  </si>
  <si>
    <t>Difference between both the Bills</t>
  </si>
  <si>
    <t>Difference between both CA</t>
  </si>
  <si>
    <t>Remark</t>
  </si>
  <si>
    <t xml:space="preserve">Land Cost </t>
  </si>
  <si>
    <t>Construction Cost of Sale Building</t>
  </si>
  <si>
    <t>Approval Cost Of Fungible Cost &amp; Development cess premium &amp; Stamp Duty</t>
  </si>
  <si>
    <t xml:space="preserve">Architect Cost, RCC &amp; other Professional fees </t>
  </si>
  <si>
    <t>Administrative Expenses</t>
  </si>
  <si>
    <t>Marketing Expences</t>
  </si>
  <si>
    <t xml:space="preserve"> Interest Cost</t>
  </si>
  <si>
    <t xml:space="preserve">Total Cost </t>
  </si>
  <si>
    <t xml:space="preserve">Revised Estimated Cost (in Cr.) </t>
  </si>
  <si>
    <t>Cost incurred as %age total cost of that Component</t>
  </si>
  <si>
    <t xml:space="preserve">Total </t>
  </si>
  <si>
    <t>Pariculars</t>
  </si>
  <si>
    <t>Sr. No.</t>
  </si>
  <si>
    <t>Balance</t>
  </si>
  <si>
    <t>Balance in Cr.</t>
  </si>
  <si>
    <t>Approval Cost &amp; Stamp Duty</t>
  </si>
  <si>
    <t>Professional Cost</t>
  </si>
  <si>
    <t>Admin Cost</t>
  </si>
  <si>
    <t>Marketing Cost</t>
  </si>
  <si>
    <t>Interest Cost</t>
  </si>
  <si>
    <t>Stamp Duty</t>
  </si>
  <si>
    <t>Reg. Fees</t>
  </si>
  <si>
    <t>Rent Cost</t>
  </si>
  <si>
    <t>SR.NO</t>
  </si>
  <si>
    <t>PARTICULARS</t>
  </si>
  <si>
    <t>NATURE</t>
  </si>
  <si>
    <t>INVOICE NO</t>
  </si>
  <si>
    <t>DATE</t>
  </si>
  <si>
    <t>TOTAL AMOUNT</t>
  </si>
  <si>
    <t>MUNICIPAL TAXES &amp; OTHER CHARGES</t>
  </si>
  <si>
    <t>TOTAL MUNICIPAL TAX CHARGES</t>
  </si>
  <si>
    <t>TOTAL</t>
  </si>
  <si>
    <t>Month</t>
  </si>
  <si>
    <t>Interest Amount</t>
  </si>
  <si>
    <t>R.K.TRADERS</t>
  </si>
  <si>
    <t>GAURAV TRADING CO.</t>
  </si>
  <si>
    <t>SHIV ENTERPRISES</t>
  </si>
  <si>
    <t>TEJAS CERAMICS</t>
  </si>
  <si>
    <t>Contingency Cost</t>
  </si>
  <si>
    <t>Stamp Duty &amp; Registration Fees</t>
  </si>
  <si>
    <t>Agreement Name</t>
  </si>
  <si>
    <t>Amount</t>
  </si>
  <si>
    <t>Incurred Amount</t>
  </si>
  <si>
    <t>KRISHNA TRADING CORPORATION</t>
  </si>
  <si>
    <t>R.K.TRADING CO.</t>
  </si>
  <si>
    <t>S.S.ENTERPRISES</t>
  </si>
  <si>
    <t>OM ENTERPRISES</t>
  </si>
  <si>
    <t>DHANAAJI ENTERPRISES</t>
  </si>
  <si>
    <t>M/S.SHRIYAA ENTERPRISES</t>
  </si>
  <si>
    <t>WATER CHARGES</t>
  </si>
  <si>
    <t>AJIT SURVEYORS</t>
  </si>
  <si>
    <t>GEOTECH ENTERPRISES</t>
  </si>
  <si>
    <t>COMPENSATION</t>
  </si>
  <si>
    <t>ROHIT SHUKLA</t>
  </si>
  <si>
    <t>WATER PUMP HIRE SERVICE</t>
  </si>
  <si>
    <t>H. A. NADAR</t>
  </si>
  <si>
    <t>Floor</t>
  </si>
  <si>
    <t>Total Construction Area in Sq. M.</t>
  </si>
  <si>
    <t>Ground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</si>
  <si>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</si>
  <si>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</si>
  <si>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</si>
  <si>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</si>
  <si>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</si>
  <si>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</si>
  <si>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</si>
  <si>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</si>
  <si>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</si>
  <si>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</si>
  <si>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</si>
  <si>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</si>
  <si>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</si>
  <si>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</si>
  <si>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</si>
  <si>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16th</t>
  </si>
  <si>
    <t>OHT / LMR</t>
  </si>
  <si>
    <t>Completed Area in Sq. M.</t>
  </si>
  <si>
    <t xml:space="preserve">Rate per Sq. M. </t>
  </si>
  <si>
    <t>Full Value after completion</t>
  </si>
  <si>
    <t>Percentage of work completed</t>
  </si>
  <si>
    <t xml:space="preserve">Actual Expenditure till date in ` </t>
  </si>
  <si>
    <t>TOTAL COST OF CONSTRUCTION (A + B)</t>
  </si>
  <si>
    <t>Sub - Total (A)</t>
  </si>
  <si>
    <t>Conveyance Deed</t>
  </si>
  <si>
    <t>21.12.2018</t>
  </si>
  <si>
    <t>Purchase Cost</t>
  </si>
  <si>
    <t>No. of Tenants</t>
  </si>
  <si>
    <t>Nos</t>
  </si>
  <si>
    <t>No. of Half Loft Tenant</t>
  </si>
  <si>
    <t>Confirmation Deed</t>
  </si>
  <si>
    <t>03.04.2019</t>
  </si>
  <si>
    <t>No. of Full Loft Tenant</t>
  </si>
  <si>
    <t>Rent Per Month (Jan 22 to Dec 22) Per Tenant</t>
  </si>
  <si>
    <t>Rupees</t>
  </si>
  <si>
    <t>Rent per Year (Jan to Dec 22)</t>
  </si>
  <si>
    <t>Rectification Deed</t>
  </si>
  <si>
    <t>22.06.2019</t>
  </si>
  <si>
    <t>Rent per Month (Jan 23 to Dec 23)</t>
  </si>
  <si>
    <t>Rent per Year (Jan to Dec 23)</t>
  </si>
  <si>
    <t>Rent per Month (Jan 24 to Jun 24)</t>
  </si>
  <si>
    <t>Rent per Year (Jan to Jun 24)</t>
  </si>
  <si>
    <t>Rent for Full Loft per Tenant</t>
  </si>
  <si>
    <t>Rent  for Full Loft</t>
  </si>
  <si>
    <t>Rent for Half Loft per tenant</t>
  </si>
  <si>
    <t xml:space="preserve">Rent for Half Loft </t>
  </si>
  <si>
    <t>Shifting Cost per Tenant</t>
  </si>
  <si>
    <t>Shifting Cost</t>
  </si>
  <si>
    <t>Brokerage Cost</t>
  </si>
  <si>
    <t>TOTAL RENT COST</t>
  </si>
  <si>
    <t>Construction Cost of Rehab &amp; Amenity Building</t>
  </si>
  <si>
    <t>ANANDI SHANTARAM GAWADE</t>
  </si>
  <si>
    <t xml:space="preserve">Anant Shivram Surve _x000D_
</t>
  </si>
  <si>
    <t xml:space="preserve">Ankush Shivram Parab_x000D_
</t>
  </si>
  <si>
    <t xml:space="preserve">Ashadevi Sudama Prasad Mourya _x000D_
</t>
  </si>
  <si>
    <t xml:space="preserve">Ashok Sakharam Mulik _x000D_
</t>
  </si>
  <si>
    <t xml:space="preserve">Awadhraj Majadhar Pal _x000D_
</t>
  </si>
  <si>
    <t xml:space="preserve">Babbuprasad Amrutlal Gupta _x000D_
</t>
  </si>
  <si>
    <t xml:space="preserve">Babulal Jagnarayan Pal _x000D_
</t>
  </si>
  <si>
    <t xml:space="preserve">Balaram Dagdu Pawar_x000D_
</t>
  </si>
  <si>
    <t xml:space="preserve">Bansh Bahadur Dayaram Singh _x000D_
</t>
  </si>
  <si>
    <t xml:space="preserve">Bhanupratap Ramnaresh Mishra_x000D_
</t>
  </si>
  <si>
    <t xml:space="preserve">Brahmacharya Dayashankar Shukla _x000D_
</t>
  </si>
  <si>
    <t xml:space="preserve">Chotelal Tapashi Goud_x000D_
</t>
  </si>
  <si>
    <t xml:space="preserve">Dattaram Harischandra Dicholkar _x000D_
</t>
  </si>
  <si>
    <t xml:space="preserve">Dhondu Sahdev Katkar _x000D_
</t>
  </si>
  <si>
    <t xml:space="preserve">DILIP MANOHAR PISE _x000D_
</t>
  </si>
  <si>
    <t xml:space="preserve">Dinanath Chandan Prasad Dubey _x000D_
</t>
  </si>
  <si>
    <t xml:space="preserve">Doodhnath Awadhnarayan Singh_x000D_
</t>
  </si>
  <si>
    <t xml:space="preserve">Fayaram Baliraj Yadav _x000D_
</t>
  </si>
  <si>
    <t xml:space="preserve">Ganpat Vishnu Sonar _x000D_
</t>
  </si>
  <si>
    <t xml:space="preserve">Hargovind Lalbahadur Singh _x000D_
</t>
  </si>
  <si>
    <t xml:space="preserve">Harinath Chandanprasad Dubey _x000D_
</t>
  </si>
  <si>
    <t xml:space="preserve">Jahraji Devi Yadav_x000D_
</t>
  </si>
  <si>
    <t xml:space="preserve">Kashiram Tukaram Dhumal _x000D_
</t>
  </si>
  <si>
    <t>Kewala Prasad Mishra</t>
  </si>
  <si>
    <t xml:space="preserve">Manojkumar Awadhraj Pal _x000D_
</t>
  </si>
  <si>
    <t xml:space="preserve">Matru Jangee Yadav _x000D_
</t>
  </si>
  <si>
    <t xml:space="preserve">Mukesh Ganpat Sonar_x000D_
</t>
  </si>
  <si>
    <t xml:space="preserve">MURARI FAYARAM YADAV_x000D_
</t>
  </si>
  <si>
    <t xml:space="preserve">Parvati Shilajeet Thakur_x000D_
</t>
  </si>
  <si>
    <t xml:space="preserve">Pawan Kumar Ojha_x000D_
</t>
  </si>
  <si>
    <t>Phulavatidevi</t>
  </si>
  <si>
    <t xml:space="preserve">Pradeep Manohar Pise _x000D_
</t>
  </si>
  <si>
    <t>Pragati Prakash Shiringarpure</t>
  </si>
  <si>
    <t xml:space="preserve">Prashant Vasant Gawde_x000D_
</t>
  </si>
  <si>
    <t xml:space="preserve">Prathmesh Shankar Juwale _x000D_
</t>
  </si>
  <si>
    <t xml:space="preserve">Pruthvi Sahadev Pal _x000D_
</t>
  </si>
  <si>
    <t xml:space="preserve">Rajbali Sahadev Pal_x000D_
</t>
  </si>
  <si>
    <t>Rajkumari Gulabchand Shukla</t>
  </si>
  <si>
    <t xml:space="preserve">Rajpati Shivprasad Varma_x000D_
</t>
  </si>
  <si>
    <t xml:space="preserve">Ramadevi Amrutlal Gupta_x000D_
</t>
  </si>
  <si>
    <t xml:space="preserve">Ramadhar Dalmal Yadav_x000D_
</t>
  </si>
  <si>
    <t xml:space="preserve">Ramesh Anant Kulkarni _x000D_
</t>
  </si>
  <si>
    <t xml:space="preserve">Ramkumar Rammurat Yadav _x000D_
</t>
  </si>
  <si>
    <t xml:space="preserve">RAMRAJ RAMJIVAN  PAL_x000D_
</t>
  </si>
  <si>
    <t xml:space="preserve">Ravinath Santaram More _x000D_
</t>
  </si>
  <si>
    <t xml:space="preserve">Sanjay Atma Prasad Mishra _x000D_
</t>
  </si>
  <si>
    <t xml:space="preserve">Santosh Chintaman Juwale _x000D_
</t>
  </si>
  <si>
    <t xml:space="preserve">Satyendra Dharmdev Pal_x000D_
</t>
  </si>
  <si>
    <t xml:space="preserve">Shankar Chintaman Juwale _x000D_
</t>
  </si>
  <si>
    <t xml:space="preserve">Shivprasad Sitlaprasad Dubey_x000D_
</t>
  </si>
  <si>
    <t>SHUBHANGI D. TULASKAR</t>
  </si>
  <si>
    <t xml:space="preserve">Shubhangi Sahdev Kande_x000D_
</t>
  </si>
  <si>
    <t xml:space="preserve">SRAVAN RAM_x000D_
</t>
  </si>
  <si>
    <t xml:space="preserve">Sulochana Suryakant Devalkar _x000D_
</t>
  </si>
  <si>
    <t xml:space="preserve">SUSHILA AMRESH YADAV _x000D_
</t>
  </si>
  <si>
    <t xml:space="preserve">Vasant Bhaskar Naik _x000D_
</t>
  </si>
  <si>
    <t xml:space="preserve">Vasanti Santaram Ghag _x000D_
</t>
  </si>
  <si>
    <t>GULAB CHAND SHUKLA</t>
  </si>
  <si>
    <t>KALINDRI HARIGOVIND SINGH</t>
  </si>
  <si>
    <t>PHULAVATI DAYARAM MOURY</t>
  </si>
  <si>
    <t>Prathvi Sehdev Pal</t>
  </si>
  <si>
    <t>CFO SCRUNITY FEES</t>
  </si>
  <si>
    <t>REIMBURSEMENT OF FEES</t>
  </si>
  <si>
    <t>SLUM REHABILITATION AUTHORITY</t>
  </si>
  <si>
    <t>SCRUNITY FEES</t>
  </si>
  <si>
    <t>RBI FUND MUMBAI</t>
  </si>
  <si>
    <t xml:space="preserve"> PAY ORDER REHAB 1 POONAM NAGAR </t>
  </si>
  <si>
    <t xml:space="preserve">PAY ORDER  POONAM NAGAR </t>
  </si>
  <si>
    <t xml:space="preserve"> PAYORDER FOR DEMARCATION</t>
  </si>
  <si>
    <t xml:space="preserve"> PAY ORDER FOR SRA POONAM NAGAR</t>
  </si>
  <si>
    <t>PAID TO SCRUTINY FEES</t>
  </si>
  <si>
    <t>CREDIT CARD FOR AIRPORT AUTHORITY OF INDIA.</t>
  </si>
  <si>
    <t>ONLINE PAYMENT MADE TO GRASS</t>
  </si>
  <si>
    <t>CH.NO 450920</t>
  </si>
  <si>
    <t xml:space="preserve"> CFO SCRUTINY FEES</t>
  </si>
  <si>
    <t>BMC PAY ORDER</t>
  </si>
  <si>
    <t>TREE CUTING CHARGES</t>
  </si>
  <si>
    <t>PAID AIRPORT AUTHORITY OF INDIA</t>
  </si>
  <si>
    <t>PAY ORDER  TO SRA AG REHAB</t>
  </si>
  <si>
    <t>PAID TO SRA AG MRTP CHARGES</t>
  </si>
  <si>
    <t>PAID TO SRA AG LABOUR CESS FOR POONAM NAGAR</t>
  </si>
  <si>
    <t xml:space="preserve">PAYMENT MADE TO MAHAKANJI </t>
  </si>
  <si>
    <t xml:space="preserve"> PAYMENT MADE TO GRASS </t>
  </si>
  <si>
    <t xml:space="preserve"> PAYMENT MADE TO MAHAKANJI</t>
  </si>
  <si>
    <t xml:space="preserve"> PAYMENT MADE TO GRASS</t>
  </si>
  <si>
    <t xml:space="preserve"> PAYMENT MADE TO MAHAKANJI </t>
  </si>
  <si>
    <t xml:space="preserve">PAYMENT MADE TO GRASS </t>
  </si>
  <si>
    <t>CH.NO 450572 AG POONAM NAGAR</t>
  </si>
  <si>
    <t>CH.NO 450573  POONAM NAGAR CARRIAGE AMOUNT</t>
  </si>
  <si>
    <t>CH.NO 071903 AG PCO CHARGES NEELKAMAL AMINITIES</t>
  </si>
  <si>
    <t>LEGAL CHARGES FOR VERIFICATION</t>
  </si>
  <si>
    <t>MEHTA &amp; CO.</t>
  </si>
  <si>
    <t>LEGAL AND PROFESSIONAL FEES</t>
  </si>
  <si>
    <t>S.J.ASSOCIATES</t>
  </si>
  <si>
    <t>ROHAN ENVIRO ASSOSIATES</t>
  </si>
  <si>
    <t>Manish Kumar V.Bagsariya</t>
  </si>
  <si>
    <t>Nidhin Narayan Pillai</t>
  </si>
  <si>
    <t>Abdulla M.Baig</t>
  </si>
  <si>
    <t>ENGARC ASSOCIATS</t>
  </si>
  <si>
    <t>RAGHOBA BHAGWAN GOVEKAR</t>
  </si>
  <si>
    <t>ENVIRO ENGINEERING SERVICES</t>
  </si>
  <si>
    <t>DARSHANA INDULKAR</t>
  </si>
  <si>
    <t>SHIVMOHAN B.JHA</t>
  </si>
  <si>
    <t>SHALAKA D.SATHE</t>
  </si>
  <si>
    <t>NILOFER ABDULLA BAIG</t>
  </si>
  <si>
    <t>SWATI RAGHOBA GOVEKAR</t>
  </si>
  <si>
    <t>VASTUKAL CONSULTANTS (I) PVT LTD</t>
  </si>
  <si>
    <t>CRISIL Ratings Ltd.</t>
  </si>
  <si>
    <t>A1 STAR TRANSPORT</t>
  </si>
  <si>
    <t>TRANSPORT CHARGES</t>
  </si>
  <si>
    <t>SGST OUTWARD REVERSE CHARGE</t>
  </si>
  <si>
    <t>SWASTIK ENTERPRISES</t>
  </si>
  <si>
    <t>NEW NATIONAL MOTOR TRANSPORT CO.</t>
  </si>
  <si>
    <t>CGST INPUT REVERSE CHARGE</t>
  </si>
  <si>
    <t>SHREE KRISHNA TRANSPORT</t>
  </si>
  <si>
    <t>GAURI TRANSPORT</t>
  </si>
  <si>
    <t>ADANI ELECTRICITY</t>
  </si>
  <si>
    <t>K.L.PATHAK</t>
  </si>
  <si>
    <t>SECURITY SERVICES</t>
  </si>
  <si>
    <t>KLP/23/08</t>
  </si>
  <si>
    <t>KLP/23/039</t>
  </si>
  <si>
    <t>KLP/23/068</t>
  </si>
  <si>
    <t>Professional fees</t>
  </si>
  <si>
    <t>COOLIE &amp; CARTAGE EXP</t>
  </si>
  <si>
    <t>LATE FILING FEES</t>
  </si>
  <si>
    <t>MOTORCAR EXPENSES</t>
  </si>
  <si>
    <t>REOAIR &amp; MAINTENANCE CHARGES</t>
  </si>
  <si>
    <t>REPAIR AND MAINTENACE CHARGES</t>
  </si>
  <si>
    <t>SALARY</t>
  </si>
  <si>
    <t>TESTING CHARGES</t>
  </si>
  <si>
    <t>WELFARE EXPENSES</t>
  </si>
  <si>
    <t>office Rent expenses</t>
  </si>
  <si>
    <t>Gernal expenses</t>
  </si>
  <si>
    <t>others</t>
  </si>
  <si>
    <t>MINESH N. SHAH (LOAN)</t>
  </si>
  <si>
    <t xml:space="preserve">PURCHASE- NEELKAMAL REALTY &amp; CONTRUCTION LLP </t>
  </si>
  <si>
    <t>1/4/18 - 31/7/23</t>
  </si>
  <si>
    <t>Particular</t>
  </si>
  <si>
    <t>AMIT CORPORATION</t>
  </si>
  <si>
    <t>S. H. ENTERPRISES</t>
  </si>
  <si>
    <t>RECONS BUILDING PRODUCTS PVT.LTD.</t>
  </si>
  <si>
    <t>SHREEJI WATER PUMPS &amp; BOREWELL</t>
  </si>
  <si>
    <t>SUSHMA CONTRUCTION STEEL SALES LLP</t>
  </si>
  <si>
    <t>SKY TELECOM</t>
  </si>
  <si>
    <t>OM SWASTIK ENTERPRISES</t>
  </si>
  <si>
    <t>YESKAY INDUSTRIES</t>
  </si>
  <si>
    <t>WEATHER COOL SERVICES</t>
  </si>
  <si>
    <t>SHREE DEV STEEL WORKS</t>
  </si>
  <si>
    <t>SEACOM SERVICES</t>
  </si>
  <si>
    <t>SAROVAR TRADING CO</t>
  </si>
  <si>
    <t>FIRETRONICS SAFETY SYSTEMS</t>
  </si>
  <si>
    <t>GENIUS TRACTOR COMPANY</t>
  </si>
  <si>
    <t>UMA SERVICES</t>
  </si>
  <si>
    <t>SRK ENGINEERING SERVICES</t>
  </si>
  <si>
    <t>SHREE TECHNOCHEM</t>
  </si>
  <si>
    <t>KIRIT TRADING COMPANY</t>
  </si>
  <si>
    <t>J.K.LAKSHMI CEMENT (KETANBHAI)</t>
  </si>
  <si>
    <t>THE INDIA CEMENTS LIMITED</t>
  </si>
  <si>
    <t>KARAN ENTERPRISES</t>
  </si>
  <si>
    <t>JK LAKSHMI CEMENT LTD ( KITIT TRADING)</t>
  </si>
  <si>
    <t>PANCHANKUR STONE QUARY</t>
  </si>
  <si>
    <t>ADINATH ENTERPRISES</t>
  </si>
  <si>
    <t>JSW CEMENT LIMITED</t>
  </si>
  <si>
    <t>NEER TRADING CO.</t>
  </si>
  <si>
    <t>RAJ TRANSIT INFRA PVT LTD</t>
  </si>
  <si>
    <t>HARMAN ENGINEERING WORKS</t>
  </si>
  <si>
    <t xml:space="preserve">Total Amount </t>
  </si>
  <si>
    <t>K.S.HIRING</t>
  </si>
  <si>
    <t>Thakkar Electrical Works</t>
  </si>
  <si>
    <t>PREET DESAI</t>
  </si>
  <si>
    <t>SADHANA MISHRA</t>
  </si>
  <si>
    <t>NITIN SHENGDE</t>
  </si>
  <si>
    <t>SUFIYAN JAMADAR</t>
  </si>
  <si>
    <t>AMIT KUMAR</t>
  </si>
  <si>
    <t>ANIL MANI HUF</t>
  </si>
  <si>
    <t>G C CREATION</t>
  </si>
  <si>
    <t>SHAMBHO GROUPS OF COMPANYS</t>
  </si>
  <si>
    <t>VANDANA RAJARAM POL</t>
  </si>
  <si>
    <t>REHAN ENTERPRISES</t>
  </si>
  <si>
    <t>INDIAN FABRICATORS</t>
  </si>
  <si>
    <t>AKAR CONSTRUCTION COMPANY</t>
  </si>
  <si>
    <t>ADITYA CRANE SERVICE</t>
  </si>
  <si>
    <t>WELCOME ENTERPRIESES</t>
  </si>
  <si>
    <t>YOGENDRA PANDEY</t>
  </si>
  <si>
    <t>MOHAMMAD ABUL HAYAT</t>
  </si>
  <si>
    <t>MUNNI TAUFIK SHAIKH</t>
  </si>
  <si>
    <t>AMENITY  BUILDING No. 2</t>
  </si>
  <si>
    <t>REHAB BUILDING No. 1</t>
  </si>
  <si>
    <t>17th</t>
  </si>
  <si>
    <t>18th</t>
  </si>
  <si>
    <t>19th</t>
  </si>
  <si>
    <t>20th</t>
  </si>
  <si>
    <t>21st</t>
  </si>
  <si>
    <t>22nd</t>
  </si>
  <si>
    <t>23rd</t>
  </si>
  <si>
    <t>SALE BUILDING</t>
  </si>
  <si>
    <t>Excavation &amp; Piling Work</t>
  </si>
  <si>
    <t>10% of Construction Cost of Building</t>
  </si>
  <si>
    <t>TOTAL COST OF CONSTRUCTION</t>
  </si>
  <si>
    <t>PUZZLE PARKING Nos. (B)</t>
  </si>
  <si>
    <t>Building</t>
  </si>
  <si>
    <t>Amenity Building No. 2</t>
  </si>
  <si>
    <t>Rehab Building No. 1</t>
  </si>
  <si>
    <t>Sale Building</t>
  </si>
  <si>
    <t>Puzzle Parking of Rehab Building in No.</t>
  </si>
  <si>
    <t>Puzzle Parking of Sale Building in No.</t>
  </si>
  <si>
    <t>Sub Total (A)</t>
  </si>
  <si>
    <t>Total Cost of Construction (A + B)</t>
  </si>
  <si>
    <t>Sub Total (B)</t>
  </si>
  <si>
    <t>Cost of Construction</t>
  </si>
  <si>
    <t>% of work completed</t>
  </si>
  <si>
    <t>MRTP DEVELOPMENT CHARGES</t>
  </si>
  <si>
    <t>22/8/23</t>
  </si>
  <si>
    <t>Till July 2023</t>
  </si>
  <si>
    <t>SECURITY CHARGES</t>
  </si>
  <si>
    <t>PUJARI TRANSPORT</t>
  </si>
  <si>
    <t>STAMP DUTY</t>
  </si>
  <si>
    <t>OTHER EXPENSES</t>
  </si>
  <si>
    <t>BANK CHARGES</t>
  </si>
  <si>
    <t>COMMISSION AND BROKERAGE</t>
  </si>
  <si>
    <t>Labour Charges</t>
  </si>
  <si>
    <t>LOAN PROCESING CHARGES</t>
  </si>
  <si>
    <t>OFFICE RENT EXPENSES</t>
  </si>
  <si>
    <t>REPAIR &amp; MAINTENANCE CHARGES</t>
  </si>
  <si>
    <t>COOLIE AND CARTAGE</t>
  </si>
  <si>
    <t>OFFICE RENT CHARGES</t>
  </si>
  <si>
    <t>PROFESSIONAL CHARGES - WITH GST</t>
  </si>
  <si>
    <t>DONATION</t>
  </si>
  <si>
    <t xml:space="preserve">STAMP DUTY </t>
  </si>
  <si>
    <t>LEGAL AND PROFESSIONAL FEES- WITH GST</t>
  </si>
  <si>
    <t>VIDHI CONSTRUCTIONS</t>
  </si>
  <si>
    <t>HEMANT B. AMANAG</t>
  </si>
  <si>
    <t>SULABAI AMANAGE</t>
  </si>
  <si>
    <t>KAMLADEVI CHAMPALAL GOWANI</t>
  </si>
  <si>
    <t>YOGESH B.SAHU</t>
  </si>
  <si>
    <t>GUNVANTRAI M SONI</t>
  </si>
  <si>
    <t>SNEH ENTERPRISE</t>
  </si>
  <si>
    <t>LANDMARK CONSULTANTS &amp; ENGG. TECHNOLOGY</t>
  </si>
  <si>
    <t>CHIRAG ENTERPRISES</t>
  </si>
  <si>
    <t>Oct - Dec 23</t>
  </si>
  <si>
    <t>MOTOR CAR EXPENSES</t>
  </si>
  <si>
    <t>FILLING FEES</t>
  </si>
  <si>
    <t>RERA APPLICATION FEES</t>
  </si>
  <si>
    <t>PROPERTY TAX</t>
  </si>
  <si>
    <t>KLP/23/0127</t>
  </si>
  <si>
    <t>KLP/23/0152</t>
  </si>
  <si>
    <t>KLP/23/0172</t>
  </si>
  <si>
    <t>CHANDRAKANT ELECTRICAL &amp; CONTRACTOR</t>
  </si>
  <si>
    <t>05</t>
  </si>
  <si>
    <t>573</t>
  </si>
  <si>
    <t>NAIDU TRANSPORT</t>
  </si>
  <si>
    <t>99</t>
  </si>
  <si>
    <t>VAISHALI ENTERPRISES</t>
  </si>
  <si>
    <t>12</t>
  </si>
  <si>
    <t>101</t>
  </si>
  <si>
    <t>585</t>
  </si>
  <si>
    <t>MUNICIPAL TAX &amp; OTHER CHARGES</t>
  </si>
  <si>
    <t>PROFESSIONAL FEES OF C.A.</t>
  </si>
  <si>
    <t>CHANDULAL GOVIND PATEL</t>
  </si>
  <si>
    <t>SHIV PUJAN</t>
  </si>
  <si>
    <t>RAM BHARAT</t>
  </si>
  <si>
    <t>SHAMSER KHAN</t>
  </si>
  <si>
    <t>NIDA MUJEEB SHAIKH</t>
  </si>
  <si>
    <t>MANOJ KUMAR</t>
  </si>
  <si>
    <t>BHAVANI ENTERPRISES</t>
  </si>
  <si>
    <t>SAKSHI CORPORATION</t>
  </si>
  <si>
    <t>UN CORPORATION</t>
  </si>
  <si>
    <t>GLOBAL GYPSUM PVT LTD</t>
  </si>
  <si>
    <t>HITECH CONSTRUCTIONS AND REPAIRS</t>
  </si>
  <si>
    <t>PRABHAKAR C.DUDHBHATE</t>
  </si>
  <si>
    <t>31/-8/23</t>
  </si>
  <si>
    <t>30/09/23</t>
  </si>
  <si>
    <t>General Expenses</t>
  </si>
  <si>
    <t>Printing &amp; Stationary</t>
  </si>
  <si>
    <t>Insurance Charges</t>
  </si>
  <si>
    <t>AJIT KUMAR BOIPAL</t>
  </si>
  <si>
    <t>DHRUVALAL GAURI PRASAD</t>
  </si>
  <si>
    <t>GUNARAM BOIPAL</t>
  </si>
  <si>
    <t>DIPESH GOHIL</t>
  </si>
  <si>
    <t>SADHU CHARAN BOIPAI</t>
  </si>
  <si>
    <t>DEVILAL PURTY</t>
  </si>
  <si>
    <t>ABHINAY KUMAR</t>
  </si>
  <si>
    <t>ANSARI ATIQ SHAKEEL</t>
  </si>
  <si>
    <t>SK ANUWAR</t>
  </si>
  <si>
    <t>RUPAL DILIP TANK</t>
  </si>
  <si>
    <t>UDAY KUMAR</t>
  </si>
  <si>
    <t>BEHRA GUIYA</t>
  </si>
  <si>
    <t>MOHAMMED SHOAIB BHATI</t>
  </si>
  <si>
    <t>BHAVESH M SENGHANI</t>
  </si>
  <si>
    <t>Incurred Cost in ` till 31.03.2024</t>
  </si>
  <si>
    <t>Incurred Cost in ` Cr. Till 31.03.2024</t>
  </si>
  <si>
    <t>Incurred Cost as per Bill till 31.03.2024</t>
  </si>
  <si>
    <t>Incurred Cost as per CA till 31.03.2024</t>
  </si>
  <si>
    <t>31.03.2024 as per Bill Tally (inclusive of GST)</t>
  </si>
  <si>
    <t>Jan - Mar 24</t>
  </si>
  <si>
    <t>COST OF T.D.R.</t>
  </si>
  <si>
    <t>CHEQ.NO.071022 INTEREST PAID</t>
  </si>
  <si>
    <t>CH.NO 071045</t>
  </si>
  <si>
    <t>CH.NO 071039</t>
  </si>
  <si>
    <t>CH.NO 071042</t>
  </si>
  <si>
    <t>CH.NO 071036</t>
  </si>
  <si>
    <t>CHEQ.NO.071025 INTEREST PAID</t>
  </si>
  <si>
    <t>CHEQ.NO.071028 INTEREST PAID</t>
  </si>
  <si>
    <t>CHEQ.NO.071031 INTEREST PAID</t>
  </si>
  <si>
    <t>RUDRA PLUMPBING SYSTEM</t>
  </si>
  <si>
    <t>MD ABRAR AHAMAD</t>
  </si>
  <si>
    <t>KAJAL DAS</t>
  </si>
  <si>
    <t>FATIMA JAVED SHAIKH</t>
  </si>
  <si>
    <t>JAVED KATHALU SHAIKH</t>
  </si>
  <si>
    <t>MUJEEB KHATALU SHAIKH</t>
  </si>
  <si>
    <t>MD AALIM</t>
  </si>
  <si>
    <t>MD NIYAZ</t>
  </si>
  <si>
    <t>CHHOTAN RAY</t>
  </si>
  <si>
    <t>SABROJ MAUSAM ALI AHMAD</t>
  </si>
  <si>
    <t>GAURAV BHARAT JABUANI</t>
  </si>
  <si>
    <t>DHARMENDRAKUMAR BHIMANI</t>
  </si>
  <si>
    <t>S D ENTERPRISES</t>
  </si>
  <si>
    <t>HEMANI BHARAT JABUANI</t>
  </si>
  <si>
    <t>BHAVESH M SENGHANI HUF</t>
  </si>
  <si>
    <t>MANISHA JITENDRA RAMJIYANI</t>
  </si>
  <si>
    <t>PANKAJ PAYARCHAND JAIN</t>
  </si>
  <si>
    <t>SHAIKH MUSHTAQ SHAIKH ISAQ</t>
  </si>
  <si>
    <t>PREMILABEN VIJAY RAMJIYANI</t>
  </si>
  <si>
    <t>POOJA D VISHWAKARMA</t>
  </si>
  <si>
    <t>MD KAMRUL HAK</t>
  </si>
  <si>
    <t>PRAVIND ASHOK KUMAR</t>
  </si>
  <si>
    <t>ANGAD YADAV</t>
  </si>
  <si>
    <t>RAVEENDRA KUMAR PRAJAPATI</t>
  </si>
  <si>
    <t>VISHWANATH RAJKUMAR GUPTA</t>
  </si>
  <si>
    <t>BHARAT SOMJI PATEL</t>
  </si>
  <si>
    <t>NIKHIL SHASHIKANT WAGHMARE</t>
  </si>
  <si>
    <t>HARI OM INTERIOR</t>
  </si>
  <si>
    <t>MANISHA V PATEL</t>
  </si>
  <si>
    <t>UNITEDONE CONSTRUCTION</t>
  </si>
  <si>
    <t>TEJVEER ENTERPRISE</t>
  </si>
  <si>
    <t>SAMAYPRA INFRA PROJECT PVT LTD</t>
  </si>
  <si>
    <t>SIDDHIVINAYAKCREATIONS FACADE PVT LTD</t>
  </si>
  <si>
    <t>AVINASH ENTERPRISE</t>
  </si>
  <si>
    <t>AVINASH VISWANATH MENON</t>
  </si>
  <si>
    <t>AL-BURHAN SAFETY PRODUCTS</t>
  </si>
  <si>
    <t>JANATA SAND SUPPLYING CO.</t>
  </si>
  <si>
    <t>H P CORPORATION</t>
  </si>
  <si>
    <t>SHREEJI WOODCRAFT PVT LTD</t>
  </si>
  <si>
    <t>KARRMANYA ENTERPRISE</t>
  </si>
  <si>
    <t>AQUA ENVIRONMENTAL ENGINEERS</t>
  </si>
  <si>
    <t>BAADSHAH STEEL</t>
  </si>
  <si>
    <t>BECS COATING</t>
  </si>
  <si>
    <t>H V ENTERPRISE</t>
  </si>
  <si>
    <t>DILIP PAINT &amp; HARDWARE STORES</t>
  </si>
  <si>
    <t>KASHMIRA K PATEL</t>
  </si>
  <si>
    <t>SHAILESH C AKBARI</t>
  </si>
  <si>
    <t>PRAGNA J PATEL</t>
  </si>
  <si>
    <t>MIT J PATEL</t>
  </si>
  <si>
    <t>KAUSHIK B PATEL</t>
  </si>
  <si>
    <t>STAMP DUTY &amp; REGISTRATION FEE</t>
  </si>
  <si>
    <t>CGST FEES</t>
  </si>
  <si>
    <t>SALES &amp; ADMINISTRATIVE EXPENSES</t>
  </si>
  <si>
    <t>Company Professional Tax -PTEC</t>
  </si>
  <si>
    <t>INTERNET CHARGES</t>
  </si>
  <si>
    <t>SGST FEES</t>
  </si>
  <si>
    <t>SUNDRY BALANCE W/OFF (NET)</t>
  </si>
  <si>
    <t>GENERAL EXPENSES</t>
  </si>
  <si>
    <t>M.P.WATER SUPPLIER</t>
  </si>
  <si>
    <t>K R ENTERPRISES</t>
  </si>
  <si>
    <t>SANKET TRANSPORT</t>
  </si>
  <si>
    <t>SHREE KRISHNA ENTERPRISES</t>
  </si>
  <si>
    <t>VAIBHAV KISAN SUTAR</t>
  </si>
  <si>
    <t>INSURANCE CHARGES</t>
  </si>
  <si>
    <t>Incurred Cost as per Bill till 30.06.2024</t>
  </si>
  <si>
    <t>Incurred Cost as per CA till 30.06.2024</t>
  </si>
  <si>
    <t>30.06.2024 as per Bill Tally (inclusive of GST)</t>
  </si>
  <si>
    <t>Cost incurred as %age of cost incurred as on 30.06.2024</t>
  </si>
  <si>
    <t>Difference b/w bills of 31.03.2024 &amp; 30.06.2024</t>
  </si>
  <si>
    <t>Difference of Cost incurred as %age of cost incurred as on 31.03.2024 &amp; 30.06.2024</t>
  </si>
  <si>
    <t>Incurred Cost in ` till 30.06.2024</t>
  </si>
  <si>
    <t>Incurred Cost in ` Cr. Till 30.06.2024</t>
  </si>
  <si>
    <t>ADVERTISEMENT EXPENSES</t>
  </si>
  <si>
    <t>CH.NO 071475 AMOUNT PAID  RAHUL V KANOJIYA  FOR SALARY MONTH OF MAY 2024</t>
  </si>
  <si>
    <t>CH.NO 071476 SALARY PAID  AJAYKUMAR JIVANBHAI PATEL FOR SALARY MONTH OF MAY 2024</t>
  </si>
  <si>
    <t>CH.NO 071476 AMOUNT PAID  SAIFALIKHAN ANEES FOR SALARY MONTH OF MAY 2024</t>
  </si>
  <si>
    <t>CH.NO 071476 AMOUNT PAID  GANESH G.KAMBLE FOR SALARY MONTH OF MAY 2024</t>
  </si>
  <si>
    <t>CH.NO 071476 AMOUNT PAID  ANIKET BANSHRAJ SINGH FOR SALARY MONTH OF MAY 2024</t>
  </si>
  <si>
    <t>CH.NO 071476 AMOUNT PAID  DIPESH R DHAKAL FOR SALARY MONTH OF MAY 2024</t>
  </si>
  <si>
    <t>CH.NO 071476 AMOUNT PAID  NEERAJ YADAV FOR SALARY MONTH OF MAY 2024</t>
  </si>
  <si>
    <t>CH.NO 071476 AMOUNT PAID  MOHAMMED ISRAN RAR  FOR SALARY MONTH OF MAY 2024</t>
  </si>
  <si>
    <t>CH.NO 071476 AMOUNT PAID  SACHIN ASHOK PIWHAL  FOR SALARY MONTH OF MAY 2024</t>
  </si>
  <si>
    <t>PTEC</t>
  </si>
  <si>
    <t>CH.NO 071468 AMOUNT PAID  RAHUL V KANOJIYA  FOR SALARY MONTH OF APRIL 2024</t>
  </si>
  <si>
    <t>CH.NO 071469 SALARY PAID  AJAYKUMAR JIVANBHAI PATEL FOR SALARY MONTH OF APRIL 2024</t>
  </si>
  <si>
    <t>CH.NO 071469 AMOUNT PAID  SAIFALIKHAN ANEES FOR SALARY MONTH OF APRIL 2024</t>
  </si>
  <si>
    <t>CH.NO 071469 AMOUNT PAID  GANESH G.KAMBLE FOR SALARY MONTH OF APRIL 2024</t>
  </si>
  <si>
    <t>CH.NO 071469 AMOUNT PAID  ANIKET BANSHRAJ SINGH FOR SALARY MONTH OF APRIL 2024</t>
  </si>
  <si>
    <t>CH.NO 071469 AMOUNT PAID  DIPESH R DHAKAL FOR SALARY MONTH OF APRIL 2024</t>
  </si>
  <si>
    <t>CH.NO 071469 AMOUNT PAID  NEERAJ YADAV FOR SALARY MONTH OF APRIL 2024</t>
  </si>
  <si>
    <t>CH.NO 071469 AMOUNT PAID  MOHAMMED ISRAN RAR  FOR SALARY MONTH OF APRIL 2024</t>
  </si>
  <si>
    <t>CH.NO 071218 AMOUNT PAID  SACHIN ASHOK PIWHAL  FOR SALARY MONTH OF APRIL  2024</t>
  </si>
  <si>
    <t>SHIVALIK VENTURES PRIVATE LIMITED- TDR</t>
  </si>
  <si>
    <t>COST OF TDR</t>
  </si>
  <si>
    <t>April - May 24</t>
  </si>
  <si>
    <t>ZEE ELECTRONICS</t>
  </si>
  <si>
    <t>SMT POOJA C. SHAH</t>
  </si>
  <si>
    <t>HEM ENTERPRISE</t>
  </si>
  <si>
    <t>Siddhivinayak Electrical &amp; Hardware</t>
  </si>
  <si>
    <t>DINESH ENTERPRISES</t>
  </si>
  <si>
    <t>UNIQUE SPACE INTERIOR</t>
  </si>
  <si>
    <t>JONES LANG LASALLE PROPERTY CONSULTANTS INDIA PVT</t>
  </si>
  <si>
    <t>NAVBHARAT HARDWARE STORES</t>
  </si>
  <si>
    <t>ROYAL GLASS HOUSE</t>
  </si>
  <si>
    <t>RAJ ALUMINIUM</t>
  </si>
  <si>
    <t>GYPSO INDIA</t>
  </si>
  <si>
    <t>AXLER WOODWORKS LLP</t>
  </si>
  <si>
    <t>R.R. ENTERPRISES</t>
  </si>
  <si>
    <t>P.R.CRAFT AND DESIGN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</si>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</sst>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(* #,##0.00_);_(* \(#,##0.00\);_(* &quot;-&quot;??_);_(@_)"/>
    <numFmt numFmtId="165" formatCode="_-* #,##0_-;\-* #,##0_-;_-* &quot;-&quot;??_-;_-@_-"/>
    <numFmt numFmtId="166" formatCode="_ * #,##0_ ;_ * \-#,##0_ ;_ * &quot;-&quot;??_ ;_ @_ "/>
    <numFmt numFmtId="167" formatCode="dd\-mmm\-yy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11"/>
      <name val="Arial Narrow"/>
      <family val="2"/>
    </font>
    <font>
      <b/>
      <sz val="11"/>
      <color rgb="FF000000"/>
      <name val="Arial Narrow"/>
      <family val="2"/>
    </font>
    <font>
      <b/>
      <sz val="12"/>
      <color theme="1"/>
      <name val="Arial"/>
      <family val="2"/>
    </font>
    <font>
      <sz val="11"/>
      <color rgb="FF000000"/>
      <name val="Arial Narrow"/>
      <family val="2"/>
    </font>
    <font>
      <sz val="12"/>
      <color rgb="FF000000"/>
      <name val="Calibri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/>
    <xf numFmtId="164" fontId="13" fillId="0" borderId="0" applyFont="0" applyFill="0" applyBorder="0" applyAlignment="0" applyProtection="0"/>
    <xf numFmtId="0" fontId="14" fillId="0" borderId="0"/>
    <xf numFmtId="0" fontId="1" fillId="0" borderId="0"/>
    <xf numFmtId="0" fontId="12" fillId="0" borderId="0"/>
  </cellStyleXfs>
  <cellXfs count="246">
    <xf numFmtId="0" fontId="0" fillId="0" borderId="0" xfId="0"/>
    <xf numFmtId="43" fontId="0" fillId="0" borderId="0" xfId="1" applyFont="1"/>
    <xf numFmtId="43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4" xfId="0" applyFont="1" applyBorder="1" applyAlignment="1">
      <alignment horizontal="left" vertical="center" wrapText="1"/>
    </xf>
    <xf numFmtId="43" fontId="5" fillId="0" borderId="2" xfId="0" applyNumberFormat="1" applyFont="1" applyBorder="1" applyAlignment="1">
      <alignment horizontal="right" wrapText="1"/>
    </xf>
    <xf numFmtId="43" fontId="4" fillId="0" borderId="2" xfId="3" applyFont="1" applyFill="1" applyBorder="1" applyAlignment="1">
      <alignment horizontal="center" wrapText="1"/>
    </xf>
    <xf numFmtId="43" fontId="4" fillId="0" borderId="2" xfId="1" applyFont="1" applyFill="1" applyBorder="1" applyAlignment="1">
      <alignment horizontal="center" wrapText="1"/>
    </xf>
    <xf numFmtId="43" fontId="4" fillId="0" borderId="5" xfId="3" applyFont="1" applyFill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0" fontId="6" fillId="2" borderId="6" xfId="0" applyFont="1" applyFill="1" applyBorder="1" applyAlignment="1">
      <alignment wrapText="1"/>
    </xf>
    <xf numFmtId="0" fontId="6" fillId="0" borderId="6" xfId="0" applyFont="1" applyBorder="1" applyAlignment="1">
      <alignment vertical="center" wrapText="1"/>
    </xf>
    <xf numFmtId="0" fontId="7" fillId="0" borderId="0" xfId="0" applyFont="1"/>
    <xf numFmtId="165" fontId="3" fillId="0" borderId="2" xfId="0" applyNumberFormat="1" applyFont="1" applyBorder="1" applyAlignment="1">
      <alignment horizontal="left" wrapText="1"/>
    </xf>
    <xf numFmtId="164" fontId="3" fillId="0" borderId="2" xfId="4" applyFont="1" applyFill="1" applyBorder="1" applyAlignment="1">
      <alignment horizontal="right" wrapText="1"/>
    </xf>
    <xf numFmtId="164" fontId="0" fillId="0" borderId="0" xfId="0" applyNumberFormat="1"/>
    <xf numFmtId="164" fontId="0" fillId="0" borderId="0" xfId="4" applyFont="1"/>
    <xf numFmtId="0" fontId="8" fillId="0" borderId="2" xfId="0" applyFont="1" applyBorder="1" applyAlignment="1">
      <alignment horizontal="center" vertical="center" wrapText="1"/>
    </xf>
    <xf numFmtId="43" fontId="2" fillId="0" borderId="2" xfId="3" applyFont="1" applyBorder="1" applyAlignment="1">
      <alignment horizontal="center" vertical="center" wrapText="1"/>
    </xf>
    <xf numFmtId="43" fontId="2" fillId="0" borderId="0" xfId="3" applyFont="1" applyBorder="1" applyAlignment="1">
      <alignment horizontal="center" vertical="center" wrapText="1"/>
    </xf>
    <xf numFmtId="10" fontId="0" fillId="0" borderId="2" xfId="2" applyNumberFormat="1" applyFont="1" applyBorder="1" applyAlignment="1">
      <alignment wrapText="1"/>
    </xf>
    <xf numFmtId="10" fontId="0" fillId="0" borderId="0" xfId="2" applyNumberFormat="1" applyFont="1" applyBorder="1" applyAlignment="1">
      <alignment wrapText="1"/>
    </xf>
    <xf numFmtId="0" fontId="9" fillId="0" borderId="2" xfId="0" applyFont="1" applyBorder="1" applyAlignment="1">
      <alignment wrapText="1"/>
    </xf>
    <xf numFmtId="43" fontId="3" fillId="0" borderId="2" xfId="3" applyFont="1" applyFill="1" applyBorder="1" applyAlignment="1">
      <alignment horizontal="right" wrapText="1"/>
    </xf>
    <xf numFmtId="10" fontId="2" fillId="0" borderId="2" xfId="2" applyNumberFormat="1" applyFont="1" applyBorder="1" applyAlignment="1">
      <alignment wrapText="1"/>
    </xf>
    <xf numFmtId="10" fontId="2" fillId="0" borderId="0" xfId="2" applyNumberFormat="1" applyFont="1" applyBorder="1" applyAlignment="1">
      <alignment wrapText="1"/>
    </xf>
    <xf numFmtId="43" fontId="0" fillId="0" borderId="0" xfId="3" applyFont="1" applyAlignment="1">
      <alignment wrapText="1"/>
    </xf>
    <xf numFmtId="43" fontId="2" fillId="0" borderId="5" xfId="3" applyFont="1" applyBorder="1" applyAlignment="1">
      <alignment horizontal="center" vertical="center" wrapText="1"/>
    </xf>
    <xf numFmtId="43" fontId="0" fillId="0" borderId="2" xfId="3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43" fontId="10" fillId="0" borderId="2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2" borderId="2" xfId="0" applyFont="1" applyFill="1" applyBorder="1"/>
    <xf numFmtId="0" fontId="4" fillId="2" borderId="2" xfId="0" applyFont="1" applyFill="1" applyBorder="1" applyAlignment="1">
      <alignment horizontal="left" vertical="center" wrapText="1"/>
    </xf>
    <xf numFmtId="43" fontId="4" fillId="2" borderId="2" xfId="1" applyFont="1" applyFill="1" applyBorder="1" applyAlignment="1">
      <alignment horizontal="left" vertical="center" wrapText="1"/>
    </xf>
    <xf numFmtId="164" fontId="11" fillId="2" borderId="2" xfId="4" applyFont="1" applyFill="1" applyBorder="1"/>
    <xf numFmtId="0" fontId="4" fillId="2" borderId="2" xfId="0" applyFont="1" applyFill="1" applyBorder="1" applyAlignment="1">
      <alignment vertical="center" wrapText="1"/>
    </xf>
    <xf numFmtId="43" fontId="4" fillId="2" borderId="2" xfId="1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4" fillId="2" borderId="2" xfId="0" applyFont="1" applyFill="1" applyBorder="1" applyAlignment="1">
      <alignment wrapText="1"/>
    </xf>
    <xf numFmtId="43" fontId="4" fillId="2" borderId="2" xfId="1" applyFont="1" applyFill="1" applyBorder="1" applyAlignment="1">
      <alignment wrapText="1"/>
    </xf>
    <xf numFmtId="0" fontId="10" fillId="2" borderId="2" xfId="0" applyFont="1" applyFill="1" applyBorder="1"/>
    <xf numFmtId="43" fontId="10" fillId="2" borderId="2" xfId="1" applyFont="1" applyFill="1" applyBorder="1"/>
    <xf numFmtId="164" fontId="10" fillId="2" borderId="2" xfId="4" applyFont="1" applyFill="1" applyBorder="1"/>
    <xf numFmtId="0" fontId="16" fillId="0" borderId="0" xfId="0" applyFont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8" xfId="0" applyFont="1" applyBorder="1"/>
    <xf numFmtId="0" fontId="16" fillId="0" borderId="9" xfId="0" applyFont="1" applyBorder="1" applyAlignment="1">
      <alignment horizontal="center"/>
    </xf>
    <xf numFmtId="49" fontId="16" fillId="0" borderId="9" xfId="0" applyNumberFormat="1" applyFont="1" applyBorder="1" applyAlignment="1">
      <alignment vertical="top"/>
    </xf>
    <xf numFmtId="0" fontId="17" fillId="0" borderId="10" xfId="0" applyFont="1" applyBorder="1" applyAlignment="1">
      <alignment horizontal="center"/>
    </xf>
    <xf numFmtId="49" fontId="16" fillId="0" borderId="9" xfId="0" applyNumberFormat="1" applyFont="1" applyBorder="1" applyAlignment="1">
      <alignment horizontal="center" vertical="top"/>
    </xf>
    <xf numFmtId="49" fontId="17" fillId="0" borderId="10" xfId="0" applyNumberFormat="1" applyFont="1" applyBorder="1" applyAlignment="1">
      <alignment vertical="top"/>
    </xf>
    <xf numFmtId="14" fontId="16" fillId="0" borderId="9" xfId="0" applyNumberFormat="1" applyFont="1" applyBorder="1" applyAlignment="1">
      <alignment horizontal="center" vertical="top"/>
    </xf>
    <xf numFmtId="43" fontId="16" fillId="0" borderId="9" xfId="1" applyFont="1" applyBorder="1" applyAlignment="1">
      <alignment horizontal="right" vertical="top"/>
    </xf>
    <xf numFmtId="0" fontId="16" fillId="0" borderId="9" xfId="0" applyFont="1" applyBorder="1"/>
    <xf numFmtId="0" fontId="17" fillId="0" borderId="2" xfId="0" applyFont="1" applyBorder="1" applyAlignment="1">
      <alignment horizontal="center"/>
    </xf>
    <xf numFmtId="0" fontId="17" fillId="0" borderId="2" xfId="0" applyFont="1" applyBorder="1"/>
    <xf numFmtId="0" fontId="16" fillId="0" borderId="2" xfId="0" applyFont="1" applyBorder="1" applyAlignment="1">
      <alignment horizontal="center"/>
    </xf>
    <xf numFmtId="43" fontId="16" fillId="0" borderId="2" xfId="1" applyFont="1" applyBorder="1" applyAlignment="1">
      <alignment horizontal="right" vertical="top"/>
    </xf>
    <xf numFmtId="0" fontId="0" fillId="0" borderId="2" xfId="0" applyBorder="1"/>
    <xf numFmtId="43" fontId="17" fillId="0" borderId="2" xfId="1" applyFont="1" applyBorder="1" applyAlignment="1">
      <alignment horizontal="right" vertical="top"/>
    </xf>
    <xf numFmtId="17" fontId="0" fillId="0" borderId="0" xfId="0" applyNumberFormat="1"/>
    <xf numFmtId="43" fontId="17" fillId="0" borderId="8" xfId="1" applyFont="1" applyBorder="1"/>
    <xf numFmtId="43" fontId="17" fillId="0" borderId="9" xfId="1" applyFont="1" applyBorder="1" applyAlignment="1">
      <alignment horizontal="right" vertical="top"/>
    </xf>
    <xf numFmtId="49" fontId="16" fillId="0" borderId="0" xfId="0" applyNumberFormat="1" applyFont="1" applyAlignment="1">
      <alignment vertical="top"/>
    </xf>
    <xf numFmtId="49" fontId="16" fillId="0" borderId="0" xfId="0" applyNumberFormat="1" applyFont="1" applyAlignment="1">
      <alignment horizontal="left" vertical="top"/>
    </xf>
    <xf numFmtId="0" fontId="16" fillId="0" borderId="12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49" fontId="16" fillId="0" borderId="11" xfId="0" applyNumberFormat="1" applyFont="1" applyBorder="1" applyAlignment="1">
      <alignment vertical="top"/>
    </xf>
    <xf numFmtId="0" fontId="16" fillId="0" borderId="11" xfId="0" applyFont="1" applyBorder="1"/>
    <xf numFmtId="14" fontId="16" fillId="0" borderId="7" xfId="0" applyNumberFormat="1" applyFont="1" applyBorder="1" applyAlignment="1">
      <alignment horizontal="center" vertical="top"/>
    </xf>
    <xf numFmtId="0" fontId="0" fillId="0" borderId="9" xfId="0" applyBorder="1"/>
    <xf numFmtId="43" fontId="17" fillId="0" borderId="2" xfId="1" applyFont="1" applyBorder="1"/>
    <xf numFmtId="14" fontId="0" fillId="0" borderId="0" xfId="0" applyNumberFormat="1"/>
    <xf numFmtId="15" fontId="0" fillId="0" borderId="0" xfId="0" applyNumberFormat="1"/>
    <xf numFmtId="0" fontId="0" fillId="0" borderId="9" xfId="0" applyBorder="1" applyAlignment="1">
      <alignment horizontal="center"/>
    </xf>
    <xf numFmtId="49" fontId="16" fillId="0" borderId="12" xfId="0" applyNumberFormat="1" applyFont="1" applyBorder="1" applyAlignment="1">
      <alignment vertical="top"/>
    </xf>
    <xf numFmtId="0" fontId="16" fillId="0" borderId="15" xfId="0" applyFont="1" applyBorder="1"/>
    <xf numFmtId="49" fontId="16" fillId="0" borderId="16" xfId="0" applyNumberFormat="1" applyFont="1" applyBorder="1" applyAlignment="1">
      <alignment horizontal="center" vertical="top"/>
    </xf>
    <xf numFmtId="0" fontId="19" fillId="0" borderId="2" xfId="8" applyFont="1" applyBorder="1"/>
    <xf numFmtId="0" fontId="11" fillId="0" borderId="2" xfId="8" applyFont="1" applyBorder="1"/>
    <xf numFmtId="0" fontId="11" fillId="0" borderId="2" xfId="8" applyFont="1" applyBorder="1" applyAlignment="1">
      <alignment wrapText="1"/>
    </xf>
    <xf numFmtId="43" fontId="11" fillId="0" borderId="2" xfId="1" applyFont="1" applyBorder="1"/>
    <xf numFmtId="43" fontId="10" fillId="0" borderId="2" xfId="1" applyFont="1" applyBorder="1"/>
    <xf numFmtId="43" fontId="10" fillId="0" borderId="2" xfId="8" applyNumberFormat="1" applyFont="1" applyBorder="1"/>
    <xf numFmtId="43" fontId="11" fillId="0" borderId="0" xfId="8" applyNumberFormat="1" applyFont="1"/>
    <xf numFmtId="0" fontId="11" fillId="0" borderId="0" xfId="1" applyNumberFormat="1" applyFont="1"/>
    <xf numFmtId="43" fontId="11" fillId="0" borderId="0" xfId="1" applyFont="1"/>
    <xf numFmtId="0" fontId="11" fillId="0" borderId="0" xfId="8" applyFont="1"/>
    <xf numFmtId="43" fontId="11" fillId="0" borderId="2" xfId="8" applyNumberFormat="1" applyFont="1" applyBorder="1" applyAlignment="1">
      <alignment wrapText="1"/>
    </xf>
    <xf numFmtId="43" fontId="11" fillId="0" borderId="2" xfId="8" applyNumberFormat="1" applyFont="1" applyBorder="1"/>
    <xf numFmtId="0" fontId="11" fillId="0" borderId="2" xfId="1" applyNumberFormat="1" applyFont="1" applyBorder="1"/>
    <xf numFmtId="43" fontId="11" fillId="0" borderId="2" xfId="8" applyNumberFormat="1" applyFont="1" applyBorder="1" applyAlignment="1">
      <alignment vertical="center" wrapText="1"/>
    </xf>
    <xf numFmtId="9" fontId="11" fillId="0" borderId="0" xfId="2" applyFont="1"/>
    <xf numFmtId="0" fontId="10" fillId="0" borderId="2" xfId="1" applyNumberFormat="1" applyFont="1" applyBorder="1"/>
    <xf numFmtId="0" fontId="10" fillId="0" borderId="2" xfId="8" applyFont="1" applyBorder="1"/>
    <xf numFmtId="0" fontId="10" fillId="0" borderId="2" xfId="8" applyFont="1" applyBorder="1" applyAlignment="1">
      <alignment horizontal="center" wrapText="1"/>
    </xf>
    <xf numFmtId="0" fontId="11" fillId="0" borderId="0" xfId="8" applyFont="1" applyAlignment="1">
      <alignment wrapText="1"/>
    </xf>
    <xf numFmtId="43" fontId="11" fillId="0" borderId="0" xfId="8" applyNumberFormat="1" applyFont="1" applyAlignment="1">
      <alignment wrapText="1"/>
    </xf>
    <xf numFmtId="0" fontId="10" fillId="0" borderId="0" xfId="1" applyNumberFormat="1" applyFont="1"/>
    <xf numFmtId="0" fontId="0" fillId="0" borderId="15" xfId="0" applyBorder="1"/>
    <xf numFmtId="164" fontId="0" fillId="0" borderId="9" xfId="4" applyFont="1" applyBorder="1"/>
    <xf numFmtId="164" fontId="0" fillId="0" borderId="9" xfId="4" applyFont="1" applyFill="1" applyBorder="1"/>
    <xf numFmtId="49" fontId="21" fillId="0" borderId="9" xfId="0" applyNumberFormat="1" applyFont="1" applyBorder="1" applyAlignment="1">
      <alignment vertical="top" wrapText="1"/>
    </xf>
    <xf numFmtId="164" fontId="0" fillId="0" borderId="0" xfId="4" applyFont="1" applyFill="1" applyBorder="1"/>
    <xf numFmtId="15" fontId="2" fillId="0" borderId="0" xfId="0" applyNumberFormat="1" applyFont="1"/>
    <xf numFmtId="0" fontId="2" fillId="3" borderId="0" xfId="0" applyFont="1" applyFill="1"/>
    <xf numFmtId="0" fontId="0" fillId="4" borderId="0" xfId="0" applyFill="1"/>
    <xf numFmtId="15" fontId="18" fillId="0" borderId="13" xfId="0" applyNumberFormat="1" applyFont="1" applyBorder="1" applyAlignment="1">
      <alignment horizontal="right" vertical="top"/>
    </xf>
    <xf numFmtId="15" fontId="18" fillId="0" borderId="3" xfId="0" applyNumberFormat="1" applyFont="1" applyBorder="1" applyAlignment="1">
      <alignment horizontal="right" vertical="top"/>
    </xf>
    <xf numFmtId="14" fontId="16" fillId="0" borderId="15" xfId="0" applyNumberFormat="1" applyFont="1" applyBorder="1" applyAlignment="1">
      <alignment horizontal="center"/>
    </xf>
    <xf numFmtId="43" fontId="16" fillId="0" borderId="0" xfId="1" applyFont="1" applyBorder="1"/>
    <xf numFmtId="43" fontId="0" fillId="0" borderId="9" xfId="1" applyFont="1" applyBorder="1"/>
    <xf numFmtId="43" fontId="0" fillId="0" borderId="9" xfId="1" applyFont="1" applyFill="1" applyBorder="1"/>
    <xf numFmtId="43" fontId="17" fillId="0" borderId="10" xfId="1" applyFont="1" applyBorder="1" applyAlignment="1">
      <alignment horizontal="right" vertical="top"/>
    </xf>
    <xf numFmtId="43" fontId="23" fillId="0" borderId="0" xfId="1" applyFont="1" applyFill="1" applyBorder="1"/>
    <xf numFmtId="167" fontId="18" fillId="0" borderId="0" xfId="0" applyNumberFormat="1" applyFont="1" applyAlignment="1">
      <alignment horizontal="right" vertical="top"/>
    </xf>
    <xf numFmtId="14" fontId="16" fillId="0" borderId="9" xfId="0" applyNumberFormat="1" applyFont="1" applyBorder="1" applyAlignment="1">
      <alignment horizontal="center"/>
    </xf>
    <xf numFmtId="43" fontId="16" fillId="0" borderId="0" xfId="1" applyFont="1"/>
    <xf numFmtId="167" fontId="18" fillId="0" borderId="8" xfId="0" applyNumberFormat="1" applyFont="1" applyBorder="1" applyAlignment="1">
      <alignment horizontal="right" vertical="top"/>
    </xf>
    <xf numFmtId="167" fontId="18" fillId="0" borderId="9" xfId="0" applyNumberFormat="1" applyFont="1" applyBorder="1" applyAlignment="1">
      <alignment horizontal="right" vertical="top"/>
    </xf>
    <xf numFmtId="167" fontId="18" fillId="0" borderId="16" xfId="0" applyNumberFormat="1" applyFont="1" applyBorder="1" applyAlignment="1">
      <alignment horizontal="right" vertical="top"/>
    </xf>
    <xf numFmtId="0" fontId="16" fillId="0" borderId="0" xfId="0" applyFont="1"/>
    <xf numFmtId="14" fontId="16" fillId="0" borderId="12" xfId="0" applyNumberFormat="1" applyFont="1" applyBorder="1" applyAlignment="1">
      <alignment horizontal="center"/>
    </xf>
    <xf numFmtId="166" fontId="16" fillId="0" borderId="9" xfId="1" applyNumberFormat="1" applyFont="1" applyBorder="1"/>
    <xf numFmtId="43" fontId="0" fillId="0" borderId="0" xfId="1" applyFont="1" applyFill="1" applyBorder="1"/>
    <xf numFmtId="43" fontId="16" fillId="0" borderId="9" xfId="1" applyFont="1" applyBorder="1"/>
    <xf numFmtId="167" fontId="18" fillId="0" borderId="13" xfId="0" applyNumberFormat="1" applyFont="1" applyBorder="1" applyAlignment="1">
      <alignment horizontal="right" vertical="top"/>
    </xf>
    <xf numFmtId="49" fontId="24" fillId="0" borderId="13" xfId="0" applyNumberFormat="1" applyFont="1" applyBorder="1" applyAlignment="1">
      <alignment vertical="top"/>
    </xf>
    <xf numFmtId="167" fontId="18" fillId="0" borderId="3" xfId="0" applyNumberFormat="1" applyFont="1" applyBorder="1" applyAlignment="1">
      <alignment horizontal="right" vertical="top"/>
    </xf>
    <xf numFmtId="49" fontId="24" fillId="0" borderId="3" xfId="0" applyNumberFormat="1" applyFont="1" applyBorder="1" applyAlignment="1">
      <alignment vertical="top"/>
    </xf>
    <xf numFmtId="43" fontId="24" fillId="0" borderId="13" xfId="1" applyFont="1" applyBorder="1" applyAlignment="1">
      <alignment horizontal="right" vertical="top"/>
    </xf>
    <xf numFmtId="43" fontId="24" fillId="0" borderId="3" xfId="1" applyFont="1" applyBorder="1" applyAlignment="1">
      <alignment horizontal="right" vertical="top"/>
    </xf>
    <xf numFmtId="164" fontId="25" fillId="0" borderId="0" xfId="1" applyNumberFormat="1" applyFont="1" applyFill="1" applyBorder="1"/>
    <xf numFmtId="0" fontId="11" fillId="0" borderId="2" xfId="8" applyFont="1" applyBorder="1" applyAlignment="1">
      <alignment horizontal="center"/>
    </xf>
    <xf numFmtId="0" fontId="1" fillId="0" borderId="0" xfId="8"/>
    <xf numFmtId="0" fontId="1" fillId="0" borderId="0" xfId="8" applyAlignment="1">
      <alignment wrapText="1"/>
    </xf>
    <xf numFmtId="0" fontId="10" fillId="0" borderId="2" xfId="8" applyFont="1" applyBorder="1" applyAlignment="1">
      <alignment horizontal="center" vertical="center" wrapText="1"/>
    </xf>
    <xf numFmtId="43" fontId="10" fillId="0" borderId="2" xfId="1" applyFont="1" applyFill="1" applyBorder="1" applyAlignment="1">
      <alignment horizontal="center" vertical="center" wrapText="1"/>
    </xf>
    <xf numFmtId="43" fontId="20" fillId="0" borderId="2" xfId="1" applyFont="1" applyFill="1" applyBorder="1" applyAlignment="1">
      <alignment horizontal="center" vertical="center" wrapText="1"/>
    </xf>
    <xf numFmtId="0" fontId="19" fillId="0" borderId="2" xfId="8" applyFont="1" applyBorder="1" applyAlignment="1">
      <alignment horizontal="center" wrapText="1"/>
    </xf>
    <xf numFmtId="43" fontId="11" fillId="0" borderId="2" xfId="1" applyFont="1" applyFill="1" applyBorder="1" applyAlignment="1">
      <alignment horizontal="center" vertical="center" wrapText="1"/>
    </xf>
    <xf numFmtId="43" fontId="22" fillId="0" borderId="2" xfId="1" applyFont="1" applyFill="1" applyBorder="1" applyAlignment="1">
      <alignment horizontal="center" vertical="center" wrapText="1"/>
    </xf>
    <xf numFmtId="9" fontId="11" fillId="0" borderId="2" xfId="2" applyFont="1" applyFill="1" applyBorder="1" applyAlignment="1">
      <alignment horizontal="right"/>
    </xf>
    <xf numFmtId="9" fontId="11" fillId="0" borderId="2" xfId="2" applyFont="1" applyFill="1" applyBorder="1" applyAlignment="1">
      <alignment wrapText="1"/>
    </xf>
    <xf numFmtId="43" fontId="11" fillId="0" borderId="2" xfId="1" applyFont="1" applyFill="1" applyBorder="1" applyAlignment="1">
      <alignment horizontal="center"/>
    </xf>
    <xf numFmtId="0" fontId="10" fillId="0" borderId="2" xfId="8" applyFont="1" applyBorder="1" applyAlignment="1">
      <alignment wrapText="1"/>
    </xf>
    <xf numFmtId="9" fontId="10" fillId="0" borderId="2" xfId="2" applyFont="1" applyFill="1" applyBorder="1"/>
    <xf numFmtId="9" fontId="11" fillId="0" borderId="2" xfId="2" applyFont="1" applyFill="1" applyBorder="1"/>
    <xf numFmtId="43" fontId="10" fillId="0" borderId="2" xfId="1" applyFont="1" applyFill="1" applyBorder="1" applyAlignment="1">
      <alignment horizontal="center"/>
    </xf>
    <xf numFmtId="9" fontId="10" fillId="0" borderId="2" xfId="2" applyFont="1" applyFill="1" applyBorder="1" applyAlignment="1">
      <alignment horizontal="right"/>
    </xf>
    <xf numFmtId="43" fontId="10" fillId="0" borderId="2" xfId="8" applyNumberFormat="1" applyFont="1" applyBorder="1" applyAlignment="1">
      <alignment horizontal="center"/>
    </xf>
    <xf numFmtId="0" fontId="1" fillId="0" borderId="0" xfId="8" applyAlignment="1">
      <alignment horizontal="center"/>
    </xf>
    <xf numFmtId="43" fontId="1" fillId="0" borderId="0" xfId="1" applyFill="1" applyAlignment="1">
      <alignment horizontal="center"/>
    </xf>
    <xf numFmtId="0" fontId="15" fillId="0" borderId="0" xfId="8" applyFont="1" applyAlignment="1">
      <alignment horizontal="center" vertical="center" wrapText="1"/>
    </xf>
    <xf numFmtId="0" fontId="19" fillId="0" borderId="2" xfId="8" applyFont="1" applyBorder="1" applyAlignment="1">
      <alignment horizontal="center"/>
    </xf>
    <xf numFmtId="0" fontId="11" fillId="0" borderId="2" xfId="8" applyFont="1" applyBorder="1" applyAlignment="1">
      <alignment horizontal="center" wrapText="1"/>
    </xf>
    <xf numFmtId="9" fontId="10" fillId="0" borderId="2" xfId="2" applyFont="1" applyFill="1" applyBorder="1" applyAlignment="1">
      <alignment horizontal="center"/>
    </xf>
    <xf numFmtId="0" fontId="15" fillId="0" borderId="0" xfId="8" applyFont="1"/>
    <xf numFmtId="43" fontId="11" fillId="0" borderId="2" xfId="8" applyNumberFormat="1" applyFont="1" applyBorder="1" applyAlignment="1">
      <alignment horizontal="center"/>
    </xf>
    <xf numFmtId="43" fontId="0" fillId="0" borderId="0" xfId="1" applyFont="1" applyAlignment="1"/>
    <xf numFmtId="0" fontId="16" fillId="0" borderId="8" xfId="0" applyFont="1" applyBorder="1"/>
    <xf numFmtId="0" fontId="16" fillId="0" borderId="16" xfId="0" applyFont="1" applyBorder="1"/>
    <xf numFmtId="43" fontId="16" fillId="0" borderId="8" xfId="1" applyFont="1" applyBorder="1"/>
    <xf numFmtId="43" fontId="16" fillId="0" borderId="16" xfId="1" applyFont="1" applyBorder="1"/>
    <xf numFmtId="15" fontId="18" fillId="0" borderId="8" xfId="0" applyNumberFormat="1" applyFont="1" applyBorder="1" applyAlignment="1">
      <alignment horizontal="right" vertical="top"/>
    </xf>
    <xf numFmtId="15" fontId="18" fillId="0" borderId="16" xfId="0" applyNumberFormat="1" applyFont="1" applyBorder="1" applyAlignment="1">
      <alignment horizontal="right" vertical="top"/>
    </xf>
    <xf numFmtId="15" fontId="18" fillId="0" borderId="9" xfId="0" applyNumberFormat="1" applyFont="1" applyBorder="1" applyAlignment="1">
      <alignment horizontal="right" vertical="top"/>
    </xf>
    <xf numFmtId="15" fontId="18" fillId="0" borderId="18" xfId="0" applyNumberFormat="1" applyFont="1" applyBorder="1" applyAlignment="1">
      <alignment horizontal="right" vertical="top"/>
    </xf>
    <xf numFmtId="43" fontId="16" fillId="0" borderId="19" xfId="1" applyFont="1" applyBorder="1"/>
    <xf numFmtId="15" fontId="18" fillId="0" borderId="0" xfId="0" applyNumberFormat="1" applyFont="1" applyAlignment="1">
      <alignment horizontal="right" vertical="top"/>
    </xf>
    <xf numFmtId="43" fontId="16" fillId="0" borderId="15" xfId="1" applyFont="1" applyBorder="1"/>
    <xf numFmtId="43" fontId="16" fillId="0" borderId="20" xfId="1" applyFont="1" applyBorder="1"/>
    <xf numFmtId="43" fontId="4" fillId="0" borderId="4" xfId="3" applyFont="1" applyFill="1" applyBorder="1" applyAlignment="1">
      <alignment horizontal="left" vertical="center" wrapText="1"/>
    </xf>
    <xf numFmtId="43" fontId="4" fillId="0" borderId="2" xfId="3" applyFont="1" applyFill="1" applyBorder="1" applyAlignment="1">
      <alignment horizontal="left" vertical="center" wrapText="1"/>
    </xf>
    <xf numFmtId="43" fontId="4" fillId="0" borderId="2" xfId="3" applyFont="1" applyFill="1" applyBorder="1" applyAlignment="1">
      <alignment horizontal="left" wrapText="1"/>
    </xf>
    <xf numFmtId="166" fontId="16" fillId="0" borderId="16" xfId="1" applyNumberFormat="1" applyFont="1" applyBorder="1"/>
    <xf numFmtId="0" fontId="16" fillId="0" borderId="12" xfId="0" applyFont="1" applyBorder="1"/>
    <xf numFmtId="16" fontId="0" fillId="0" borderId="0" xfId="0" applyNumberFormat="1"/>
    <xf numFmtId="0" fontId="2" fillId="0" borderId="0" xfId="0" applyFont="1"/>
    <xf numFmtId="0" fontId="2" fillId="0" borderId="12" xfId="0" applyFont="1" applyBorder="1"/>
    <xf numFmtId="43" fontId="26" fillId="5" borderId="0" xfId="1" applyFont="1" applyFill="1" applyAlignment="1">
      <alignment horizontal="right" vertical="top"/>
    </xf>
    <xf numFmtId="43" fontId="26" fillId="0" borderId="0" xfId="1" applyFont="1" applyAlignment="1">
      <alignment horizontal="right" vertical="top"/>
    </xf>
    <xf numFmtId="15" fontId="0" fillId="0" borderId="0" xfId="4" applyNumberFormat="1" applyFont="1"/>
    <xf numFmtId="15" fontId="16" fillId="0" borderId="12" xfId="0" applyNumberFormat="1" applyFont="1" applyBorder="1"/>
    <xf numFmtId="15" fontId="18" fillId="5" borderId="3" xfId="0" applyNumberFormat="1" applyFont="1" applyFill="1" applyBorder="1" applyAlignment="1">
      <alignment horizontal="right" vertical="top"/>
    </xf>
    <xf numFmtId="49" fontId="18" fillId="5" borderId="3" xfId="0" applyNumberFormat="1" applyFont="1" applyFill="1" applyBorder="1" applyAlignment="1">
      <alignment vertical="top"/>
    </xf>
    <xf numFmtId="164" fontId="25" fillId="6" borderId="0" xfId="1" applyNumberFormat="1" applyFont="1" applyFill="1" applyBorder="1"/>
    <xf numFmtId="43" fontId="23" fillId="0" borderId="9" xfId="1" applyFont="1" applyFill="1" applyBorder="1"/>
    <xf numFmtId="43" fontId="0" fillId="0" borderId="16" xfId="1" applyFont="1" applyBorder="1"/>
    <xf numFmtId="15" fontId="18" fillId="0" borderId="21" xfId="0" applyNumberFormat="1" applyFont="1" applyBorder="1" applyAlignment="1">
      <alignment horizontal="right" vertical="top"/>
    </xf>
    <xf numFmtId="49" fontId="18" fillId="0" borderId="13" xfId="0" applyNumberFormat="1" applyFont="1" applyBorder="1" applyAlignment="1">
      <alignment vertical="top"/>
    </xf>
    <xf numFmtId="49" fontId="18" fillId="0" borderId="3" xfId="0" applyNumberFormat="1" applyFont="1" applyBorder="1" applyAlignment="1">
      <alignment vertical="top"/>
    </xf>
    <xf numFmtId="43" fontId="25" fillId="0" borderId="0" xfId="1" applyFont="1" applyFill="1" applyBorder="1" applyAlignment="1"/>
    <xf numFmtId="14" fontId="16" fillId="0" borderId="8" xfId="0" applyNumberFormat="1" applyFont="1" applyBorder="1" applyAlignment="1">
      <alignment horizontal="center"/>
    </xf>
    <xf numFmtId="14" fontId="16" fillId="0" borderId="16" xfId="0" applyNumberFormat="1" applyFont="1" applyBorder="1" applyAlignment="1">
      <alignment horizontal="center"/>
    </xf>
    <xf numFmtId="0" fontId="16" fillId="0" borderId="10" xfId="0" applyFont="1" applyBorder="1"/>
    <xf numFmtId="0" fontId="16" fillId="0" borderId="10" xfId="0" applyFont="1" applyBorder="1" applyAlignment="1">
      <alignment horizontal="center"/>
    </xf>
    <xf numFmtId="15" fontId="18" fillId="0" borderId="10" xfId="0" applyNumberFormat="1" applyFont="1" applyBorder="1" applyAlignment="1">
      <alignment horizontal="right" vertical="top"/>
    </xf>
    <xf numFmtId="43" fontId="16" fillId="0" borderId="10" xfId="1" applyFont="1" applyBorder="1"/>
    <xf numFmtId="49" fontId="18" fillId="0" borderId="16" xfId="0" applyNumberFormat="1" applyFont="1" applyBorder="1" applyAlignment="1">
      <alignment horizontal="right" vertical="top"/>
    </xf>
    <xf numFmtId="43" fontId="18" fillId="0" borderId="8" xfId="1" applyFont="1" applyBorder="1" applyAlignment="1">
      <alignment horizontal="right" vertical="top"/>
    </xf>
    <xf numFmtId="43" fontId="18" fillId="0" borderId="9" xfId="1" applyFont="1" applyBorder="1" applyAlignment="1">
      <alignment horizontal="right" vertical="top"/>
    </xf>
    <xf numFmtId="0" fontId="16" fillId="0" borderId="8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43" fontId="18" fillId="0" borderId="16" xfId="1" applyFont="1" applyBorder="1" applyAlignment="1">
      <alignment horizontal="right" vertical="top"/>
    </xf>
    <xf numFmtId="15" fontId="18" fillId="0" borderId="12" xfId="0" applyNumberFormat="1" applyFont="1" applyBorder="1" applyAlignment="1">
      <alignment horizontal="right" vertical="top"/>
    </xf>
    <xf numFmtId="14" fontId="16" fillId="0" borderId="0" xfId="0" applyNumberFormat="1" applyFont="1" applyAlignment="1">
      <alignment horizontal="center"/>
    </xf>
    <xf numFmtId="14" fontId="16" fillId="0" borderId="10" xfId="0" applyNumberFormat="1" applyFont="1" applyBorder="1" applyAlignment="1">
      <alignment horizontal="center"/>
    </xf>
    <xf numFmtId="43" fontId="18" fillId="0" borderId="0" xfId="1" applyFont="1" applyAlignment="1">
      <alignment horizontal="right" vertical="top"/>
    </xf>
    <xf numFmtId="43" fontId="4" fillId="0" borderId="5" xfId="3" applyFont="1" applyFill="1" applyBorder="1" applyAlignment="1">
      <alignment horizontal="left" vertical="center" wrapText="1"/>
    </xf>
    <xf numFmtId="43" fontId="4" fillId="0" borderId="4" xfId="3" applyFont="1" applyFill="1" applyBorder="1" applyAlignment="1">
      <alignment horizontal="left" vertical="center" wrapText="1"/>
    </xf>
    <xf numFmtId="43" fontId="4" fillId="0" borderId="5" xfId="3" applyFont="1" applyFill="1" applyBorder="1" applyAlignment="1">
      <alignment horizontal="center" wrapText="1"/>
    </xf>
    <xf numFmtId="43" fontId="4" fillId="0" borderId="4" xfId="3" applyFont="1" applyFill="1" applyBorder="1" applyAlignment="1">
      <alignment horizontal="center" wrapText="1"/>
    </xf>
    <xf numFmtId="43" fontId="4" fillId="0" borderId="5" xfId="1" applyFont="1" applyFill="1" applyBorder="1" applyAlignment="1">
      <alignment horizontal="center" wrapText="1"/>
    </xf>
    <xf numFmtId="43" fontId="4" fillId="0" borderId="4" xfId="1" applyFont="1" applyFill="1" applyBorder="1" applyAlignment="1">
      <alignment horizontal="center" wrapText="1"/>
    </xf>
    <xf numFmtId="43" fontId="5" fillId="0" borderId="5" xfId="0" applyNumberFormat="1" applyFont="1" applyBorder="1" applyAlignment="1">
      <alignment horizontal="center" wrapText="1"/>
    </xf>
    <xf numFmtId="43" fontId="5" fillId="0" borderId="4" xfId="0" applyNumberFormat="1" applyFont="1" applyBorder="1" applyAlignment="1">
      <alignment horizontal="center" wrapText="1"/>
    </xf>
    <xf numFmtId="43" fontId="0" fillId="0" borderId="5" xfId="3" applyFont="1" applyBorder="1" applyAlignment="1">
      <alignment horizontal="center" wrapText="1"/>
    </xf>
    <xf numFmtId="43" fontId="0" fillId="0" borderId="4" xfId="3" applyFont="1" applyBorder="1" applyAlignment="1">
      <alignment horizontal="center" wrapText="1"/>
    </xf>
    <xf numFmtId="10" fontId="0" fillId="0" borderId="5" xfId="2" applyNumberFormat="1" applyFont="1" applyBorder="1" applyAlignment="1">
      <alignment horizontal="right" wrapText="1"/>
    </xf>
    <xf numFmtId="10" fontId="0" fillId="0" borderId="4" xfId="2" applyNumberFormat="1" applyFont="1" applyBorder="1" applyAlignment="1">
      <alignment horizontal="right" wrapText="1"/>
    </xf>
    <xf numFmtId="43" fontId="4" fillId="2" borderId="5" xfId="1" applyFont="1" applyFill="1" applyBorder="1" applyAlignment="1">
      <alignment horizontal="center" vertical="center" wrapText="1"/>
    </xf>
    <xf numFmtId="43" fontId="4" fillId="2" borderId="4" xfId="1" applyFont="1" applyFill="1" applyBorder="1" applyAlignment="1">
      <alignment horizontal="center" vertical="center" wrapText="1"/>
    </xf>
    <xf numFmtId="164" fontId="11" fillId="2" borderId="5" xfId="4" applyFont="1" applyFill="1" applyBorder="1" applyAlignment="1">
      <alignment horizontal="center"/>
    </xf>
    <xf numFmtId="164" fontId="11" fillId="2" borderId="4" xfId="4" applyFont="1" applyFill="1" applyBorder="1" applyAlignment="1">
      <alignment horizontal="center"/>
    </xf>
    <xf numFmtId="0" fontId="11" fillId="0" borderId="2" xfId="8" applyFont="1" applyBorder="1" applyAlignment="1">
      <alignment horizontal="center"/>
    </xf>
    <xf numFmtId="0" fontId="11" fillId="0" borderId="0" xfId="8" applyFont="1" applyAlignment="1">
      <alignment horizontal="center"/>
    </xf>
    <xf numFmtId="0" fontId="19" fillId="0" borderId="0" xfId="8" applyFont="1"/>
    <xf numFmtId="0" fontId="11" fillId="0" borderId="2" xfId="8" applyFont="1" applyBorder="1" applyAlignment="1">
      <alignment horizontal="center" vertical="center" wrapText="1"/>
    </xf>
    <xf numFmtId="14" fontId="11" fillId="0" borderId="2" xfId="8" applyNumberFormat="1" applyFont="1" applyBorder="1" applyAlignment="1">
      <alignment horizontal="center" vertical="center"/>
    </xf>
    <xf numFmtId="43" fontId="11" fillId="0" borderId="2" xfId="8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top"/>
    </xf>
    <xf numFmtId="49" fontId="17" fillId="0" borderId="11" xfId="0" applyNumberFormat="1" applyFont="1" applyBorder="1" applyAlignment="1">
      <alignment horizontal="center" vertical="top"/>
    </xf>
    <xf numFmtId="49" fontId="17" fillId="0" borderId="7" xfId="0" applyNumberFormat="1" applyFont="1" applyBorder="1" applyAlignment="1">
      <alignment horizontal="center" vertical="top"/>
    </xf>
    <xf numFmtId="43" fontId="11" fillId="0" borderId="2" xfId="1" applyFont="1" applyFill="1" applyBorder="1" applyAlignment="1">
      <alignment horizontal="center" vertical="center" wrapText="1"/>
    </xf>
    <xf numFmtId="0" fontId="10" fillId="0" borderId="2" xfId="8" applyFont="1" applyBorder="1" applyAlignment="1">
      <alignment horizontal="center"/>
    </xf>
    <xf numFmtId="0" fontId="10" fillId="0" borderId="17" xfId="8" applyFont="1" applyBorder="1" applyAlignment="1">
      <alignment horizontal="center"/>
    </xf>
    <xf numFmtId="0" fontId="10" fillId="0" borderId="14" xfId="8" applyFont="1" applyBorder="1" applyAlignment="1">
      <alignment horizontal="center"/>
    </xf>
    <xf numFmtId="0" fontId="10" fillId="0" borderId="1" xfId="8" applyFont="1" applyBorder="1" applyAlignment="1">
      <alignment horizontal="center"/>
    </xf>
    <xf numFmtId="0" fontId="10" fillId="0" borderId="11" xfId="8" applyFont="1" applyBorder="1" applyAlignment="1">
      <alignment horizontal="center"/>
    </xf>
    <xf numFmtId="0" fontId="10" fillId="0" borderId="7" xfId="8" applyFont="1" applyBorder="1" applyAlignment="1">
      <alignment horizontal="center"/>
    </xf>
    <xf numFmtId="0" fontId="19" fillId="0" borderId="2" xfId="8" applyFont="1" applyBorder="1" applyAlignment="1">
      <alignment horizontal="center"/>
    </xf>
  </cellXfs>
  <cellStyles count="10">
    <cellStyle name="Comma" xfId="1" builtinId="3"/>
    <cellStyle name="Comma 2" xfId="4" xr:uid="{6F66DC5A-1D52-4E80-B23A-DBA8391416DA}"/>
    <cellStyle name="Comma 2 2" xfId="3" xr:uid="{9C45D28C-021E-43B8-8F44-7B6E4F989399}"/>
    <cellStyle name="Comma 3" xfId="6" xr:uid="{2AA5269A-360E-4467-B3CE-D2CE2CCC8AD7}"/>
    <cellStyle name="Normal" xfId="0" builtinId="0"/>
    <cellStyle name="Normal 2" xfId="5" xr:uid="{E0438D77-A18E-4C1A-B6B9-0D1886D6898B}"/>
    <cellStyle name="Normal 3" xfId="7" xr:uid="{2B8C285D-0676-49F0-9701-829650416B41}"/>
    <cellStyle name="Normal 5" xfId="9" xr:uid="{88E1DF6D-8536-4F3A-BF4B-C86AF4902252}"/>
    <cellStyle name="Normal 7" xfId="8" xr:uid="{E078885F-BADC-4F1F-A59D-062D5FBB88E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HI\MY%20DOCUMENTS\WINDOWS\Desktop\Manoj%20Gandhi\FINDRD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DFS1\ROOT\1999\SEPTM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kdata2\data\Documents%20and%20Settings\chado\Local%20Settings\Temporary%20Internet%20Files\OLK2A\LB_Kimpton%20financial%20analysis_020204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p10\SYS\USERS\ACCTG\REPORTS\BUDGET97\SPS\MISC\HDCOUN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kdata2\data\Development%20&amp;%20Acquisitions\zzModels\Mandingo%202001\HotComps2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\Users\shweta\Desktop\Madhu%20Vill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crockettcapital.com/Documents%20and%20Settings/jdarling/Local%20Settings/Temporary%20Internet%20Files/OLK1A0/New%20Proforma%20Templ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476D92F\Obero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WINDOWS\DEP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6"/>
      <sheetName val="DKPL9811"/>
      <sheetName val="summ"/>
      <sheetName val="sheet1"/>
      <sheetName val="sheet2"/>
      <sheetName val="sheet4"/>
      <sheetName val="Sheet4a"/>
      <sheetName val="sheet5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#REF"/>
      <sheetName val="Partic"/>
      <sheetName val="Sheet3 (2)"/>
      <sheetName val="extra"/>
      <sheetName val="Monthly"/>
      <sheetName val="FINDRDEC"/>
      <sheetName val="Earnings model"/>
      <sheetName val="C"/>
      <sheetName val="02"/>
      <sheetName val="03"/>
      <sheetName val="04"/>
      <sheetName val="01"/>
      <sheetName val="girder"/>
      <sheetName val="Rocker"/>
      <sheetName val="FitOutConfCentre"/>
      <sheetName val="CASHFLOWS"/>
      <sheetName val="SUMMARY"/>
      <sheetName val="Estimate for approval"/>
      <sheetName val="LBO"/>
      <sheetName val="Main"/>
      <sheetName val="Lab"/>
      <sheetName val="Rate Analysis"/>
      <sheetName val="A-D"/>
      <sheetName val="H"/>
      <sheetName val="BWR"/>
      <sheetName val="Grand"/>
      <sheetName val="pldt"/>
      <sheetName val="results"/>
      <sheetName val="P&amp;LDEC99"/>
      <sheetName val="Sheet18"/>
      <sheetName val="Sheet17"/>
      <sheetName val="SUMM1"/>
      <sheetName val="Sheet3"/>
      <sheetName val="Sheet31"/>
      <sheetName val="Sheet30"/>
      <sheetName val="Sheet29"/>
      <sheetName val="Sheet28"/>
      <sheetName val="Sheet27"/>
      <sheetName val="Sheet26"/>
      <sheetName val="Sheet25"/>
      <sheetName val="Sheet24"/>
      <sheetName val="Sheet23"/>
      <sheetName val="Sheet22"/>
      <sheetName val="Sheet21"/>
      <sheetName val="Sheet20"/>
      <sheetName val="Sheet19"/>
      <sheetName val="Hot"/>
      <sheetName val="INI"/>
      <sheetName val="Assumptions"/>
      <sheetName val="Output"/>
      <sheetName val="CRITERIA3"/>
      <sheetName val="CRITERIA1"/>
      <sheetName val="BLK2"/>
      <sheetName val="BLK3"/>
      <sheetName val="E &amp; R"/>
      <sheetName val="radar"/>
      <sheetName val="UG"/>
      <sheetName val="Sheet3_(2)"/>
      <sheetName val="Earnings_model"/>
      <sheetName val="Estimate_for_approval"/>
      <sheetName val="Rate_Analysis"/>
      <sheetName val="E_&amp;_R"/>
      <sheetName val="Excess Calc"/>
      <sheetName val="Materials Cost(PCC)"/>
      <sheetName val="Grouping Master"/>
      <sheetName val="Stacking Plan &amp; LEP"/>
      <sheetName val="% Collection Schedule"/>
      <sheetName val="Design"/>
      <sheetName val="98Price"/>
      <sheetName val="BHANDUP"/>
      <sheetName val="Set"/>
      <sheetName val="Code"/>
      <sheetName val="Legend"/>
      <sheetName val="Sheet3_(2)1"/>
      <sheetName val="Estimate_for_approval1"/>
      <sheetName val="Sheet3_(2)2"/>
      <sheetName val="Estimate_for_approval2"/>
      <sheetName val="Sheet3_(2)3"/>
      <sheetName val="Estimate_for_approval3"/>
      <sheetName val="Sheet3_(2)4"/>
      <sheetName val="Estimate_for_approval4"/>
      <sheetName val="office"/>
      <sheetName val="concrete"/>
      <sheetName val="beam-reinft-IIInd floor"/>
      <sheetName val="SPT vs PHI"/>
      <sheetName val="Materials Cost"/>
      <sheetName val="beam-reinft-machine rm"/>
      <sheetName val="jobhist"/>
      <sheetName val="R20_R30_work"/>
      <sheetName val="KG-DWN"/>
      <sheetName val="Commission and Volume MOM(Chart"/>
      <sheetName val="Apartments - 1st Mar"/>
      <sheetName val="1 Market"/>
      <sheetName val="A5.201 Consol Profit &amp; Loss "/>
      <sheetName val="Consolidated Monthly"/>
      <sheetName val="Balance Sheet"/>
      <sheetName val="A5.202 Consol Balance Sheet "/>
      <sheetName val="BS"/>
      <sheetName val="Consolidated"/>
      <sheetName val="PB"/>
      <sheetName val="Fixed Assets"/>
      <sheetName val="Receivables"/>
      <sheetName val="Sheet 2"/>
      <sheetName val="Key assumption"/>
      <sheetName val="Occ"/>
      <sheetName val="Demand"/>
      <sheetName val="MN T.B."/>
      <sheetName val="INDIGINEOUS ITEM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N T.B."/>
      <sheetName val="717 L&amp;E"/>
      <sheetName val="717 A"/>
      <sheetName val="717 IS"/>
      <sheetName val="Names&amp;Cases"/>
      <sheetName val="MASTER_RATE ANALYSIS"/>
      <sheetName val="MN T_B_"/>
      <sheetName val="Monthly"/>
      <sheetName val="BEP-Old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Fee Rate Summary"/>
      <sheetName val="Debits as on 12.04.08"/>
      <sheetName val="MN_T_B_"/>
      <sheetName val="717_L&amp;E"/>
      <sheetName val="717_A"/>
      <sheetName val="717_IS"/>
      <sheetName val="Coalmine"/>
      <sheetName val="Code"/>
      <sheetName val="CASHFLOWS"/>
      <sheetName val="sheet6"/>
      <sheetName val="M-Book for Conc"/>
      <sheetName val="M-Book for FW"/>
      <sheetName val="P.O VS Actual"/>
      <sheetName val="Costing"/>
      <sheetName val="PA- Consutant "/>
      <sheetName val="Design"/>
      <sheetName val="FITZ MORT 94"/>
      <sheetName val="col-reinft1"/>
      <sheetName val="final abstract"/>
      <sheetName val="Rate analysis"/>
      <sheetName val="ACAD_Finishes"/>
      <sheetName val="Site_Details"/>
      <sheetName val="Site_Area_Statement"/>
      <sheetName val="Fee_Rate_Summary"/>
      <sheetName val="Debits_as_on_12_04_08"/>
      <sheetName val="M-Book_for_Conc"/>
      <sheetName val="M-Book_for_FW"/>
      <sheetName val="MN_T_B_1"/>
      <sheetName val="717_L&amp;E1"/>
      <sheetName val="717_A1"/>
      <sheetName val="717_IS1"/>
      <sheetName val="ACAD_Finishes1"/>
      <sheetName val="Site_Details1"/>
      <sheetName val="Site_Area_Statement1"/>
      <sheetName val="Fee_Rate_Summary1"/>
      <sheetName val="Debits_as_on_12_04_081"/>
      <sheetName val="M-Book_for_Conc1"/>
      <sheetName val="M-Book_for_FW1"/>
      <sheetName val="MN_T_B_2"/>
      <sheetName val="717_L&amp;E2"/>
      <sheetName val="717_A2"/>
      <sheetName val="717_IS2"/>
      <sheetName val="ACAD_Finishes2"/>
      <sheetName val="Site_Details2"/>
      <sheetName val="Site_Area_Statement2"/>
      <sheetName val="Fee_Rate_Summary2"/>
      <sheetName val="Debits_as_on_12_04_082"/>
      <sheetName val="M-Book_for_Conc2"/>
      <sheetName val="M-Book_for_FW2"/>
      <sheetName val="MN_T_B_3"/>
      <sheetName val="717_L&amp;E3"/>
      <sheetName val="717_A3"/>
      <sheetName val="717_IS3"/>
      <sheetName val="ACAD_Finishes3"/>
      <sheetName val="Site_Details3"/>
      <sheetName val="Site_Area_Statement3"/>
      <sheetName val="Fee_Rate_Summary3"/>
      <sheetName val="Debits_as_on_12_04_083"/>
      <sheetName val="M-Book_for_Conc3"/>
      <sheetName val="M-Book_for_FW3"/>
      <sheetName val="PA-_Consutant_"/>
      <sheetName val="MN_T_B_4"/>
      <sheetName val="717_L&amp;E4"/>
      <sheetName val="717_A4"/>
      <sheetName val="717_IS4"/>
      <sheetName val="ACAD_Finishes4"/>
      <sheetName val="Site_Details4"/>
      <sheetName val="Site_Area_Statement4"/>
      <sheetName val="Fee_Rate_Summary4"/>
      <sheetName val="Debits_as_on_12_04_084"/>
      <sheetName val="M-Book_for_Conc4"/>
      <sheetName val="M-Book_for_FW4"/>
      <sheetName val="PA-_Consutant_1"/>
      <sheetName val="det_est"/>
      <sheetName val="Data"/>
      <sheetName val="CPIPE"/>
      <sheetName val="A1-Continuous"/>
      <sheetName val="VCH-SLC"/>
      <sheetName val="Supplier"/>
      <sheetName val="analysis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-INPUT"/>
      <sheetName val="R-INPUT"/>
      <sheetName val="MAIN INPUT"/>
      <sheetName val="HOTEL"/>
      <sheetName val="REST"/>
      <sheetName val="COMBINED"/>
      <sheetName val="INFLATION"/>
      <sheetName val="CASH FLOW"/>
      <sheetName val="Macros"/>
      <sheetName val="Valuation"/>
      <sheetName val="BUDGET"/>
      <sheetName val="EQUITY"/>
      <sheetName val="SENSITIVITY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TOTAL"/>
      <sheetName val="PROD"/>
      <sheetName val="TOTAL TYPE"/>
      <sheetName val="PROD TYPE"/>
      <sheetName val="CHECK"/>
      <sheetName val="26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perty"/>
      <sheetName val="Occ Rooms"/>
      <sheetName val="Rooms Rev"/>
      <sheetName val="F&amp;B"/>
      <sheetName val="Mkt SPG"/>
      <sheetName val="TMFIR"/>
      <sheetName val="Owners Expense"/>
      <sheetName val="Miscellaneous"/>
      <sheetName val="HotComps2000"/>
      <sheetName val="Capital Input"/>
      <sheetName val="#REF"/>
      <sheetName val="HOTCom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Madhu Villa"/>
    </sheetNames>
    <definedNames>
      <definedName name="Data.Top.Left"/>
    </defined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estment Cost "/>
      <sheetName val="Mortgage Amortization "/>
      <sheetName val="Asset depreciation"/>
      <sheetName val="5 year Proforma "/>
      <sheetName val="Variables"/>
    </sheetNames>
    <sheetDataSet>
      <sheetData sheetId="0" refreshError="1"/>
      <sheetData sheetId="1" refreshError="1"/>
      <sheetData sheetId="2"/>
      <sheetData sheetId="3" refreshError="1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"/>
      <sheetName val="Oasso"/>
      <sheetName val="Wd"/>
      <sheetName val="Ndcpl"/>
      <sheetName val="Oepl"/>
      <sheetName val="Rsedpl(119)"/>
      <sheetName val="Rsedpl(120)"/>
      <sheetName val="MJ47,48"/>
      <sheetName val="Gupta"/>
      <sheetName val="Ocpl-53"/>
      <sheetName val="Opd"/>
      <sheetName val="Curvature"/>
      <sheetName val="Figures in"/>
      <sheetName val="project ratio"/>
      <sheetName val="Summary"/>
      <sheetName val="ProfRatios"/>
      <sheetName val="CoP  &amp; MoF"/>
      <sheetName val="BalanceSheet"/>
      <sheetName val="Profitability"/>
      <sheetName val="ProjCashFlow"/>
      <sheetName val="Mul-Int"/>
      <sheetName val="int-mulcal"/>
      <sheetName val="Fan-Int"/>
      <sheetName val="Completed"/>
      <sheetName val="OngoingSpas&amp;sea"/>
      <sheetName val="SpasWork"/>
      <sheetName val="Ongoing-mul"/>
      <sheetName val="SpasCost"/>
      <sheetName val="Mul-Work"/>
      <sheetName val="SpasSale"/>
      <sheetName val="MulStatSale"/>
      <sheetName val="FanCost"/>
      <sheetName val="FanSale"/>
      <sheetName val="FanSaleII"/>
      <sheetName val="FanSaleI"/>
      <sheetName val="FanWorkII"/>
      <sheetName val="FanWorkI"/>
      <sheetName val="FAN stat."/>
      <sheetName val="Fantacy PRC"/>
      <sheetName val="PMD"/>
      <sheetName val="CMD"/>
      <sheetName val="Cash Flow - OMPL"/>
      <sheetName val="OMPL"/>
      <sheetName val="Obe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3 (2)"/>
      <sheetName val="RA"/>
      <sheetName val="Formulas"/>
      <sheetName val="Portfolio Summary"/>
      <sheetName val="GBW"/>
      <sheetName val="Set"/>
      <sheetName val="03 (2)"/>
      <sheetName val="Builtup Area"/>
      <sheetName val="Project Budget Worksheet"/>
      <sheetName val="Meas.-Hotel Part"/>
      <sheetName val="Current Bill MB ref"/>
      <sheetName val="PLAN_FEB97"/>
      <sheetName val="OpRes"/>
      <sheetName val="master"/>
      <sheetName val="Income Statements"/>
      <sheetName val="Sheet3 _2_"/>
      <sheetName val="#REF"/>
      <sheetName val="Sheet1"/>
      <sheetName val="IO LIST"/>
      <sheetName val="Fill this out first..."/>
      <sheetName val="ABP inputs"/>
      <sheetName val="Synergy Sales Budget"/>
      <sheetName val="DEPRE"/>
      <sheetName val="BBEuros"/>
      <sheetName val="QoQ Forecast"/>
      <sheetName val="InvoiceList"/>
      <sheetName val="Income &amp; Occupancy Customer"/>
      <sheetName val="RCC,Ret. Wall"/>
      <sheetName val="analysis"/>
      <sheetName val="Calculation (2)"/>
      <sheetName val="JCF"/>
      <sheetName val="Multiple output"/>
      <sheetName val="sheet6"/>
      <sheetName val="유통망계획"/>
      <sheetName val="Headings"/>
      <sheetName val="BOQ T4B"/>
      <sheetName val="Summary"/>
      <sheetName val="노무비"/>
      <sheetName val="F1a-Pile"/>
      <sheetName val="CV"/>
      <sheetName val="ES(Kor)"/>
      <sheetName val="INDIGINEOUS ITEMS "/>
      <sheetName val="fco"/>
      <sheetName val="Material "/>
      <sheetName val="Labour &amp; Plant"/>
      <sheetName val="Lead"/>
      <sheetName val="Main-Material"/>
      <sheetName val="Approved MTD Proj #'s"/>
      <sheetName val="Design"/>
      <sheetName val="BOQ"/>
      <sheetName val=" B3"/>
      <sheetName val=" B1"/>
      <sheetName val="beam-reinft-IIInd floor"/>
      <sheetName val="Load Details-220kV"/>
      <sheetName val="Aladdin Macro1"/>
      <sheetName val="BalSht"/>
      <sheetName val="Acc_10.5"/>
      <sheetName val="Global Assm."/>
      <sheetName val="MN T.B."/>
      <sheetName val="CFForecast detail"/>
      <sheetName val="Site Dev BOQ"/>
      <sheetName val="Break up Sheet"/>
      <sheetName val="TIll_Q_sal"/>
      <sheetName val="tiller"/>
      <sheetName val="Block A - BOQ"/>
      <sheetName val="Vind-BtB"/>
      <sheetName val="CABLE DATA"/>
      <sheetName val="strand"/>
      <sheetName val="Sheet3_(2)"/>
      <sheetName val="ABP_inputs"/>
      <sheetName val="Synergy_Sales_Budget"/>
      <sheetName val="Project_Budget_Worksheet"/>
      <sheetName val="QoQ_Forecast"/>
      <sheetName val="Income_Statements"/>
      <sheetName val="Sheet3__2_"/>
      <sheetName val="Income_&amp;_Occupancy_Customer"/>
      <sheetName val="RCC,Ret__Wall"/>
      <sheetName val="Calculation_(2)"/>
      <sheetName val="Multiple_output"/>
      <sheetName val="Builtup_Area"/>
      <sheetName val="BOQ_T4B"/>
      <sheetName val="INDIGINEOUS_ITEMS_"/>
      <sheetName val="Material_"/>
      <sheetName val="Labour_&amp;_Plant"/>
      <sheetName val="Approved_MTD_Proj_#'s"/>
      <sheetName val="_B3"/>
      <sheetName val="_B1"/>
      <sheetName val="beam-reinft-IIInd_floor"/>
      <sheetName val="Aladdin_Macro1"/>
      <sheetName val="Acc_10_5"/>
      <sheetName val="Global_Assm_"/>
      <sheetName val="MN_T_B_"/>
      <sheetName val="CFForecast_detail"/>
      <sheetName val="Site_Dev_BOQ"/>
      <sheetName val="Break_up_Sheet"/>
      <sheetName val="Load_Details-220kV"/>
      <sheetName val="Block_A_-_BOQ"/>
      <sheetName val="Sheet3_(2)1"/>
      <sheetName val="ABP_inputs1"/>
      <sheetName val="Synergy_Sales_Budget1"/>
      <sheetName val="Project_Budget_Worksheet1"/>
      <sheetName val="QoQ_Forecast1"/>
      <sheetName val="Income_Statements1"/>
      <sheetName val="Sheet3__2_1"/>
      <sheetName val="Income_&amp;_Occupancy_Customer1"/>
      <sheetName val="RCC,Ret__Wall1"/>
      <sheetName val="Calculation_(2)1"/>
      <sheetName val="Multiple_output1"/>
      <sheetName val="Builtup_Area1"/>
      <sheetName val="BOQ_T4B1"/>
      <sheetName val="INDIGINEOUS_ITEMS_1"/>
      <sheetName val="Material_1"/>
      <sheetName val="Labour_&amp;_Plant1"/>
      <sheetName val="Approved_MTD_Proj_#'s1"/>
      <sheetName val="_B31"/>
      <sheetName val="_B11"/>
      <sheetName val="beam-reinft-IIInd_floor1"/>
      <sheetName val="Aladdin_Macro11"/>
      <sheetName val="Acc_10_51"/>
      <sheetName val="Global_Assm_1"/>
      <sheetName val="MN_T_B_1"/>
      <sheetName val="CFForecast_detail1"/>
      <sheetName val="Site_Dev_BOQ1"/>
      <sheetName val="Break_up_Sheet1"/>
      <sheetName val="Load_Details-220kV1"/>
      <sheetName val="Block_A_-_BOQ1"/>
      <sheetName val="Sheet3_(2)2"/>
      <sheetName val="ABP_inputs2"/>
      <sheetName val="Synergy_Sales_Budget2"/>
      <sheetName val="Project_Budget_Worksheet2"/>
      <sheetName val="QoQ_Forecast2"/>
      <sheetName val="Income_Statements2"/>
      <sheetName val="Sheet3__2_2"/>
      <sheetName val="Income_&amp;_Occupancy_Customer2"/>
      <sheetName val="RCC,Ret__Wall2"/>
      <sheetName val="Calculation_(2)2"/>
      <sheetName val="Multiple_output2"/>
      <sheetName val="Builtup_Area2"/>
      <sheetName val="BOQ_T4B2"/>
      <sheetName val="INDIGINEOUS_ITEMS_2"/>
      <sheetName val="Material_2"/>
      <sheetName val="Labour_&amp;_Plant2"/>
      <sheetName val="Approved_MTD_Proj_#'s2"/>
      <sheetName val="_B32"/>
      <sheetName val="_B12"/>
      <sheetName val="beam-reinft-IIInd_floor2"/>
      <sheetName val="Aladdin_Macro12"/>
      <sheetName val="Acc_10_52"/>
      <sheetName val="Global_Assm_2"/>
      <sheetName val="MN_T_B_2"/>
      <sheetName val="CFForecast_detail2"/>
      <sheetName val="Site_Dev_BOQ2"/>
      <sheetName val="Break_up_Sheet2"/>
      <sheetName val="Load_Details-220kV2"/>
      <sheetName val="Block_A_-_BOQ2"/>
      <sheetName val="Sheet3_(2)3"/>
      <sheetName val="ABP_inputs3"/>
      <sheetName val="Synergy_Sales_Budget3"/>
      <sheetName val="Project_Budget_Worksheet3"/>
      <sheetName val="QoQ_Forecast3"/>
      <sheetName val="Income_Statements3"/>
      <sheetName val="Sheet3__2_3"/>
      <sheetName val="Income_&amp;_Occupancy_Customer3"/>
      <sheetName val="RCC,Ret__Wall3"/>
      <sheetName val="Calculation_(2)3"/>
      <sheetName val="Multiple_output3"/>
      <sheetName val="Builtup_Area3"/>
      <sheetName val="BOQ_T4B3"/>
      <sheetName val="INDIGINEOUS_ITEMS_3"/>
      <sheetName val="Material_3"/>
      <sheetName val="Labour_&amp;_Plant3"/>
      <sheetName val="Approved_MTD_Proj_#'s3"/>
      <sheetName val="_B33"/>
      <sheetName val="_B13"/>
      <sheetName val="beam-reinft-IIInd_floor3"/>
      <sheetName val="Aladdin_Macro13"/>
      <sheetName val="Acc_10_53"/>
      <sheetName val="Global_Assm_3"/>
      <sheetName val="MN_T_B_3"/>
      <sheetName val="CFForecast_detail3"/>
      <sheetName val="Site_Dev_BOQ3"/>
      <sheetName val="Break_up_Sheet3"/>
      <sheetName val="Load_Details-220kV3"/>
      <sheetName val="Block_A_-_BOQ3"/>
      <sheetName val="Sheet3_(2)4"/>
      <sheetName val="ABP_inputs4"/>
      <sheetName val="Synergy_Sales_Budget4"/>
      <sheetName val="Project_Budget_Worksheet4"/>
      <sheetName val="QoQ_Forecast4"/>
      <sheetName val="Income_Statements4"/>
      <sheetName val="Sheet3__2_4"/>
      <sheetName val="Income_&amp;_Occupancy_Customer4"/>
      <sheetName val="RCC,Ret__Wall4"/>
      <sheetName val="Calculation_(2)4"/>
      <sheetName val="Multiple_output4"/>
      <sheetName val="Builtup_Area4"/>
      <sheetName val="BOQ_T4B4"/>
      <sheetName val="INDIGINEOUS_ITEMS_4"/>
      <sheetName val="Material_4"/>
      <sheetName val="Labour_&amp;_Plant4"/>
      <sheetName val="Approved_MTD_Proj_#'s4"/>
      <sheetName val="_B34"/>
      <sheetName val="_B14"/>
      <sheetName val="beam-reinft-IIInd_floor4"/>
      <sheetName val="Aladdin_Macro14"/>
      <sheetName val="Acc_10_54"/>
      <sheetName val="Global_Assm_4"/>
      <sheetName val="MN_T_B_4"/>
      <sheetName val="CFForecast_detail4"/>
      <sheetName val="Site_Dev_BOQ4"/>
      <sheetName val="Break_up_Sheet4"/>
      <sheetName val="Load_Details-220kV4"/>
      <sheetName val="Block_A_-_BOQ4"/>
      <sheetName val="download"/>
      <sheetName val="170810-lease tax"/>
      <sheetName val="Rollup Summary"/>
      <sheetName val="Sheet2"/>
      <sheetName val="Depreciation"/>
      <sheetName val="CapitalOutlay"/>
      <sheetName val="Assum"/>
      <sheetName val=" Acc. Sched."/>
      <sheetName val="1st flr"/>
      <sheetName val="Civil Boq"/>
      <sheetName val="Cost_any"/>
      <sheetName val="compu"/>
      <sheetName val="Fin Sum"/>
      <sheetName val="Sensitivity"/>
      <sheetName val="WIng F(Typical)"/>
      <sheetName val="Input"/>
      <sheetName val="Summ"/>
      <sheetName val="Fossil_DCF"/>
      <sheetName val="SOPMA DD"/>
      <sheetName val="Beam at Ground flr lvl(Steel)"/>
      <sheetName val="INDEX"/>
      <sheetName val="AREAS"/>
      <sheetName val="sumary"/>
      <sheetName val="1st -vpd"/>
      <sheetName val="Inputs"/>
      <sheetName val="Legal Risk Analysis"/>
      <sheetName val="Data"/>
      <sheetName val="Variables_x"/>
      <sheetName val="Variables"/>
      <sheetName val="Architectural Summary"/>
      <sheetName val="TB_FOR_MIS"/>
      <sheetName val="Area"/>
      <sheetName val="TB FOR MIS"/>
      <sheetName val="INPUT SHEET"/>
      <sheetName val="Hot"/>
      <sheetName val="Assumptions"/>
      <sheetName val="Mico"/>
      <sheetName val="EBITDA"/>
      <sheetName val="IMPORT T12"/>
      <sheetName val="van khuon"/>
      <sheetName val="Names"/>
      <sheetName val="Introduction"/>
      <sheetName val="IDC macro"/>
      <sheetName val="SALE"/>
      <sheetName val="March Analysts"/>
      <sheetName val="SCH-E-1"/>
      <sheetName val="BIPR"/>
      <sheetName val="BPCA"/>
      <sheetName val="BBRS"/>
      <sheetName val="KPM DT"/>
      <sheetName val="F"/>
      <sheetName val="EXHIBIT&quot; T&quot;"/>
      <sheetName val="Turnover"/>
      <sheetName val="Non-Factory"/>
      <sheetName val="Publicbuilding"/>
      <sheetName val="extra work elec bill "/>
      <sheetName val="RCC Rates"/>
      <sheetName val="conc-foot-gradeslab"/>
      <sheetName val="Material List "/>
      <sheetName val="Master list"/>
      <sheetName val="Labour List"/>
      <sheetName val="Material List"/>
      <sheetName val="Labor abs-NMR"/>
      <sheetName val="PLGroupings"/>
      <sheetName val="Results"/>
      <sheetName val="Rates"/>
      <sheetName val="SCHEDULE"/>
      <sheetName val="Database"/>
      <sheetName val="schedule nos"/>
      <sheetName val="WT-LIST"/>
      <sheetName val="Material"/>
      <sheetName val="NEW-IDs Fun &amp; Group"/>
      <sheetName val="XZLC003_PART1"/>
      <sheetName val="q-details"/>
      <sheetName val="final abstract"/>
      <sheetName val="Rate analysis"/>
      <sheetName val="02"/>
      <sheetName val="03"/>
      <sheetName val="04"/>
      <sheetName val="01"/>
      <sheetName val="sept-plan"/>
      <sheetName val="Occ"/>
      <sheetName val="Demand"/>
      <sheetName val="Ref"/>
      <sheetName val="Main Sheet (MTD)"/>
      <sheetName val="Consl Daily Report"/>
      <sheetName val="Preside"/>
      <sheetName val="balance sheet"/>
      <sheetName val="classes"/>
      <sheetName val="IT Block"/>
      <sheetName val="Location CODE"/>
      <sheetName val="Location TYPE"/>
      <sheetName val="sub class"/>
      <sheetName val=" sub Loc "/>
      <sheetName val="Company"/>
      <sheetName val="LBO"/>
      <sheetName val="EDS  Bestshore Migration"/>
      <sheetName val="NewCo"/>
      <sheetName val="Summary Excise"/>
      <sheetName val="Grouping Master"/>
      <sheetName val="LISTS"/>
      <sheetName val="02022005"/>
      <sheetName val="16022005"/>
      <sheetName val="05012005"/>
      <sheetName val="19012005"/>
      <sheetName val="02032005"/>
      <sheetName val="16032005"/>
      <sheetName val="30032005"/>
      <sheetName val="van_khuon"/>
      <sheetName val="IDC_macro"/>
      <sheetName val="Portfolio_Summary"/>
      <sheetName val="Current_Bill_MB_ref"/>
      <sheetName val="Meas_-Hotel_Part"/>
      <sheetName val="Fin_Sum"/>
      <sheetName val="BS"/>
      <sheetName val="Other BS Sch 5-9"/>
      <sheetName val="Excess Calc"/>
      <sheetName val="RES-PLANNING"/>
      <sheetName val="10. &amp; 11. Rate Code &amp; BQ"/>
      <sheetName val="Code"/>
      <sheetName val="new_data"/>
      <sheetName val="earnmodl"/>
      <sheetName val="Dom Cell (IS)"/>
      <sheetName val="RNT"/>
      <sheetName val="Combi"/>
      <sheetName val="FlashMgtMo"/>
      <sheetName val="FlashMgtYTD"/>
      <sheetName val="QoQ In Lakhs"/>
      <sheetName val="Main workings"/>
      <sheetName val="GENERAL2"/>
      <sheetName val="P &amp; L"/>
      <sheetName val="YTD"/>
      <sheetName val="Pay_Sep06"/>
      <sheetName val="Balance Sheet "/>
      <sheetName val="Master Price List"/>
      <sheetName val="reference"/>
      <sheetName val="vb 9&amp;10"/>
      <sheetName val="AOR"/>
      <sheetName val="Factor_Sheet"/>
      <sheetName val="MASTER_RATE ANALYSIS"/>
      <sheetName val="Valuation - block 2"/>
      <sheetName val="International"/>
      <sheetName val="Internet"/>
      <sheetName val="Base Assumptions"/>
      <sheetName val="FITZ MORT 94"/>
      <sheetName val="Goldberg Portfolio Combined"/>
      <sheetName val="Intaccrual"/>
      <sheetName val="SBU"/>
      <sheetName val="GenAssump"/>
      <sheetName val="TB"/>
      <sheetName val="A-Mum"/>
      <sheetName val="ras"/>
      <sheetName val="BKCSTOCKVAL"/>
      <sheetName val="MAHSTOCKVAL"/>
      <sheetName val="Portfolio_Summary1"/>
      <sheetName val="Current_Bill_MB_ref1"/>
      <sheetName val="Meas_-Hotel_Part1"/>
      <sheetName val="Quotation"/>
      <sheetName val="RCC_Ret_ Wall"/>
      <sheetName val="IMPORT_T12"/>
      <sheetName val="KPM_DT"/>
      <sheetName val="Task"/>
      <sheetName val="M-2 Adjusted"/>
      <sheetName val="OpTrack"/>
      <sheetName val="DET0900"/>
      <sheetName val="CashFlow"/>
      <sheetName val="Theatre mgmt cont"/>
      <sheetName val="Training Deposits coding"/>
      <sheetName val="CARO"/>
      <sheetName val="Params"/>
    </sheetNames>
    <sheetDataSet>
      <sheetData sheetId="0" refreshError="1">
        <row r="65">
          <cell r="A65" t="str">
            <v>(II)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>
        <row r="65">
          <cell r="A65" t="str">
            <v>(II)</v>
          </cell>
        </row>
      </sheetData>
      <sheetData sheetId="109">
        <row r="65">
          <cell r="A65" t="str">
            <v>(II)</v>
          </cell>
        </row>
      </sheetData>
      <sheetData sheetId="110">
        <row r="65">
          <cell r="A65" t="str">
            <v>(II)</v>
          </cell>
        </row>
      </sheetData>
      <sheetData sheetId="111">
        <row r="65">
          <cell r="A65" t="str">
            <v>(II)</v>
          </cell>
        </row>
      </sheetData>
      <sheetData sheetId="112">
        <row r="65">
          <cell r="A65" t="str">
            <v>(II)</v>
          </cell>
        </row>
      </sheetData>
      <sheetData sheetId="113">
        <row r="65">
          <cell r="A65" t="str">
            <v>(II)</v>
          </cell>
        </row>
      </sheetData>
      <sheetData sheetId="114">
        <row r="65">
          <cell r="A65" t="str">
            <v>(II)</v>
          </cell>
        </row>
      </sheetData>
      <sheetData sheetId="115">
        <row r="65">
          <cell r="A65" t="str">
            <v>(II)</v>
          </cell>
        </row>
      </sheetData>
      <sheetData sheetId="116">
        <row r="65">
          <cell r="A65" t="str">
            <v>(II)</v>
          </cell>
        </row>
      </sheetData>
      <sheetData sheetId="117">
        <row r="65">
          <cell r="A65" t="str">
            <v>(II)</v>
          </cell>
        </row>
      </sheetData>
      <sheetData sheetId="118">
        <row r="65">
          <cell r="A65" t="str">
            <v>(II)</v>
          </cell>
        </row>
      </sheetData>
      <sheetData sheetId="119">
        <row r="65">
          <cell r="A65" t="str">
            <v>(II)</v>
          </cell>
        </row>
      </sheetData>
      <sheetData sheetId="120">
        <row r="65">
          <cell r="A65" t="str">
            <v>(II)</v>
          </cell>
        </row>
      </sheetData>
      <sheetData sheetId="121">
        <row r="65">
          <cell r="A65" t="str">
            <v>(II)</v>
          </cell>
        </row>
      </sheetData>
      <sheetData sheetId="122">
        <row r="65">
          <cell r="A65" t="str">
            <v>(II)</v>
          </cell>
        </row>
      </sheetData>
      <sheetData sheetId="123">
        <row r="65">
          <cell r="A65" t="str">
            <v>(II)</v>
          </cell>
        </row>
      </sheetData>
      <sheetData sheetId="124">
        <row r="65">
          <cell r="A65" t="str">
            <v>(II)</v>
          </cell>
        </row>
      </sheetData>
      <sheetData sheetId="125">
        <row r="65">
          <cell r="A65" t="str">
            <v>(II)</v>
          </cell>
        </row>
      </sheetData>
      <sheetData sheetId="126">
        <row r="65">
          <cell r="A65" t="str">
            <v>(II)</v>
          </cell>
        </row>
      </sheetData>
      <sheetData sheetId="127">
        <row r="65">
          <cell r="A65" t="str">
            <v>(II)</v>
          </cell>
        </row>
      </sheetData>
      <sheetData sheetId="128">
        <row r="65">
          <cell r="A65" t="str">
            <v>(II)</v>
          </cell>
        </row>
      </sheetData>
      <sheetData sheetId="129">
        <row r="65">
          <cell r="A65" t="str">
            <v>(II)</v>
          </cell>
        </row>
      </sheetData>
      <sheetData sheetId="130">
        <row r="65">
          <cell r="A65" t="str">
            <v>(II)</v>
          </cell>
        </row>
      </sheetData>
      <sheetData sheetId="131">
        <row r="65">
          <cell r="A65" t="str">
            <v>(II)</v>
          </cell>
        </row>
      </sheetData>
      <sheetData sheetId="132">
        <row r="65">
          <cell r="A65" t="str">
            <v>(II)</v>
          </cell>
        </row>
      </sheetData>
      <sheetData sheetId="133">
        <row r="65">
          <cell r="A65" t="str">
            <v>(II)</v>
          </cell>
        </row>
      </sheetData>
      <sheetData sheetId="134">
        <row r="65">
          <cell r="A65" t="str">
            <v>(II)</v>
          </cell>
        </row>
      </sheetData>
      <sheetData sheetId="135">
        <row r="65">
          <cell r="A65" t="str">
            <v>(II)</v>
          </cell>
        </row>
      </sheetData>
      <sheetData sheetId="136">
        <row r="65">
          <cell r="A65" t="str">
            <v>(II)</v>
          </cell>
        </row>
      </sheetData>
      <sheetData sheetId="137">
        <row r="65">
          <cell r="A65" t="str">
            <v>(II)</v>
          </cell>
        </row>
      </sheetData>
      <sheetData sheetId="138">
        <row r="65">
          <cell r="A65" t="str">
            <v>(II)</v>
          </cell>
        </row>
      </sheetData>
      <sheetData sheetId="139">
        <row r="65">
          <cell r="A65" t="str">
            <v>(II)</v>
          </cell>
        </row>
      </sheetData>
      <sheetData sheetId="140">
        <row r="65">
          <cell r="A65" t="str">
            <v>(II)</v>
          </cell>
        </row>
      </sheetData>
      <sheetData sheetId="141">
        <row r="65">
          <cell r="A65" t="str">
            <v>(II)</v>
          </cell>
        </row>
      </sheetData>
      <sheetData sheetId="142">
        <row r="65">
          <cell r="A65" t="str">
            <v>(II)</v>
          </cell>
        </row>
      </sheetData>
      <sheetData sheetId="143">
        <row r="65">
          <cell r="A65" t="str">
            <v>(II)</v>
          </cell>
        </row>
      </sheetData>
      <sheetData sheetId="144">
        <row r="65">
          <cell r="A65" t="str">
            <v>(II)</v>
          </cell>
        </row>
      </sheetData>
      <sheetData sheetId="145">
        <row r="65">
          <cell r="A65" t="str">
            <v>(II)</v>
          </cell>
        </row>
      </sheetData>
      <sheetData sheetId="146">
        <row r="65">
          <cell r="A65" t="str">
            <v>(II)</v>
          </cell>
        </row>
      </sheetData>
      <sheetData sheetId="147">
        <row r="65">
          <cell r="A65" t="str">
            <v>(II)</v>
          </cell>
        </row>
      </sheetData>
      <sheetData sheetId="148">
        <row r="65">
          <cell r="A65" t="str">
            <v>(II)</v>
          </cell>
        </row>
      </sheetData>
      <sheetData sheetId="149">
        <row r="65">
          <cell r="A65" t="str">
            <v>(II)</v>
          </cell>
        </row>
      </sheetData>
      <sheetData sheetId="150">
        <row r="65">
          <cell r="A65" t="str">
            <v>(II)</v>
          </cell>
        </row>
      </sheetData>
      <sheetData sheetId="151">
        <row r="65">
          <cell r="A65" t="str">
            <v>(II)</v>
          </cell>
        </row>
      </sheetData>
      <sheetData sheetId="152">
        <row r="65">
          <cell r="A65" t="str">
            <v>(II)</v>
          </cell>
        </row>
      </sheetData>
      <sheetData sheetId="153">
        <row r="65">
          <cell r="A65" t="str">
            <v>(II)</v>
          </cell>
        </row>
      </sheetData>
      <sheetData sheetId="154">
        <row r="65">
          <cell r="A65" t="str">
            <v>(II)</v>
          </cell>
        </row>
      </sheetData>
      <sheetData sheetId="155">
        <row r="65">
          <cell r="A65" t="str">
            <v>(II)</v>
          </cell>
        </row>
      </sheetData>
      <sheetData sheetId="156">
        <row r="65">
          <cell r="A65" t="str">
            <v>(II)</v>
          </cell>
        </row>
      </sheetData>
      <sheetData sheetId="157">
        <row r="65">
          <cell r="A65" t="str">
            <v>(II)</v>
          </cell>
        </row>
      </sheetData>
      <sheetData sheetId="158">
        <row r="65">
          <cell r="A65" t="str">
            <v>(II)</v>
          </cell>
        </row>
      </sheetData>
      <sheetData sheetId="159">
        <row r="65">
          <cell r="A65" t="str">
            <v>(II)</v>
          </cell>
        </row>
      </sheetData>
      <sheetData sheetId="160">
        <row r="65">
          <cell r="A65" t="str">
            <v>(II)</v>
          </cell>
        </row>
      </sheetData>
      <sheetData sheetId="161">
        <row r="65">
          <cell r="A65" t="str">
            <v>(II)</v>
          </cell>
        </row>
      </sheetData>
      <sheetData sheetId="162">
        <row r="65">
          <cell r="A65" t="str">
            <v>(II)</v>
          </cell>
        </row>
      </sheetData>
      <sheetData sheetId="163">
        <row r="65">
          <cell r="A65" t="str">
            <v>(II)</v>
          </cell>
        </row>
      </sheetData>
      <sheetData sheetId="164">
        <row r="65">
          <cell r="A65" t="str">
            <v>(II)</v>
          </cell>
        </row>
      </sheetData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 refreshError="1"/>
      <sheetData sheetId="301" refreshError="1"/>
      <sheetData sheetId="302" refreshError="1"/>
      <sheetData sheetId="303"/>
      <sheetData sheetId="304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/>
      <sheetData sheetId="367"/>
      <sheetData sheetId="368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34217-5D4D-4F97-999D-F4EA9F727BAF}">
  <sheetPr>
    <pageSetUpPr fitToPage="1"/>
  </sheetPr>
  <dimension ref="A1:L40"/>
  <sheetViews>
    <sheetView tabSelected="1" workbookViewId="0">
      <selection activeCell="D13" sqref="D13"/>
    </sheetView>
  </sheetViews>
  <sheetFormatPr defaultRowHeight="15" x14ac:dyDescent="0.25"/>
  <cols>
    <col min="1" max="1" width="61.28515625" style="5" bestFit="1" customWidth="1"/>
    <col min="2" max="2" width="13.7109375" customWidth="1"/>
    <col min="3" max="3" width="15.28515625" customWidth="1"/>
    <col min="4" max="4" width="14.7109375" customWidth="1"/>
    <col min="5" max="5" width="14.42578125" style="18" customWidth="1"/>
    <col min="6" max="6" width="13.140625" style="18" bestFit="1" customWidth="1"/>
    <col min="7" max="7" width="13.140625" style="18" customWidth="1"/>
    <col min="8" max="9" width="12.7109375" style="18" bestFit="1" customWidth="1"/>
    <col min="10" max="10" width="41.85546875" customWidth="1"/>
    <col min="11" max="11" width="39.5703125" bestFit="1" customWidth="1"/>
    <col min="12" max="12" width="22.7109375" bestFit="1" customWidth="1"/>
    <col min="255" max="255" width="4" bestFit="1" customWidth="1"/>
    <col min="256" max="256" width="51.85546875" bestFit="1" customWidth="1"/>
    <col min="257" max="257" width="16.140625" bestFit="1" customWidth="1"/>
    <col min="258" max="258" width="11.42578125" bestFit="1" customWidth="1"/>
    <col min="259" max="259" width="16" bestFit="1" customWidth="1"/>
    <col min="511" max="511" width="4" bestFit="1" customWidth="1"/>
    <col min="512" max="512" width="51.85546875" bestFit="1" customWidth="1"/>
    <col min="513" max="513" width="16.140625" bestFit="1" customWidth="1"/>
    <col min="514" max="514" width="11.42578125" bestFit="1" customWidth="1"/>
    <col min="515" max="515" width="16" bestFit="1" customWidth="1"/>
    <col min="767" max="767" width="4" bestFit="1" customWidth="1"/>
    <col min="768" max="768" width="51.85546875" bestFit="1" customWidth="1"/>
    <col min="769" max="769" width="16.140625" bestFit="1" customWidth="1"/>
    <col min="770" max="770" width="11.42578125" bestFit="1" customWidth="1"/>
    <col min="771" max="771" width="16" bestFit="1" customWidth="1"/>
    <col min="1023" max="1023" width="4" bestFit="1" customWidth="1"/>
    <col min="1024" max="1024" width="51.85546875" bestFit="1" customWidth="1"/>
    <col min="1025" max="1025" width="16.140625" bestFit="1" customWidth="1"/>
    <col min="1026" max="1026" width="11.42578125" bestFit="1" customWidth="1"/>
    <col min="1027" max="1027" width="16" bestFit="1" customWidth="1"/>
    <col min="1279" max="1279" width="4" bestFit="1" customWidth="1"/>
    <col min="1280" max="1280" width="51.85546875" bestFit="1" customWidth="1"/>
    <col min="1281" max="1281" width="16.140625" bestFit="1" customWidth="1"/>
    <col min="1282" max="1282" width="11.42578125" bestFit="1" customWidth="1"/>
    <col min="1283" max="1283" width="16" bestFit="1" customWidth="1"/>
    <col min="1535" max="1535" width="4" bestFit="1" customWidth="1"/>
    <col min="1536" max="1536" width="51.85546875" bestFit="1" customWidth="1"/>
    <col min="1537" max="1537" width="16.140625" bestFit="1" customWidth="1"/>
    <col min="1538" max="1538" width="11.42578125" bestFit="1" customWidth="1"/>
    <col min="1539" max="1539" width="16" bestFit="1" customWidth="1"/>
    <col min="1791" max="1791" width="4" bestFit="1" customWidth="1"/>
    <col min="1792" max="1792" width="51.85546875" bestFit="1" customWidth="1"/>
    <col min="1793" max="1793" width="16.140625" bestFit="1" customWidth="1"/>
    <col min="1794" max="1794" width="11.42578125" bestFit="1" customWidth="1"/>
    <col min="1795" max="1795" width="16" bestFit="1" customWidth="1"/>
    <col min="2047" max="2047" width="4" bestFit="1" customWidth="1"/>
    <col min="2048" max="2048" width="51.85546875" bestFit="1" customWidth="1"/>
    <col min="2049" max="2049" width="16.140625" bestFit="1" customWidth="1"/>
    <col min="2050" max="2050" width="11.42578125" bestFit="1" customWidth="1"/>
    <col min="2051" max="2051" width="16" bestFit="1" customWidth="1"/>
    <col min="2303" max="2303" width="4" bestFit="1" customWidth="1"/>
    <col min="2304" max="2304" width="51.85546875" bestFit="1" customWidth="1"/>
    <col min="2305" max="2305" width="16.140625" bestFit="1" customWidth="1"/>
    <col min="2306" max="2306" width="11.42578125" bestFit="1" customWidth="1"/>
    <col min="2307" max="2307" width="16" bestFit="1" customWidth="1"/>
    <col min="2559" max="2559" width="4" bestFit="1" customWidth="1"/>
    <col min="2560" max="2560" width="51.85546875" bestFit="1" customWidth="1"/>
    <col min="2561" max="2561" width="16.140625" bestFit="1" customWidth="1"/>
    <col min="2562" max="2562" width="11.42578125" bestFit="1" customWidth="1"/>
    <col min="2563" max="2563" width="16" bestFit="1" customWidth="1"/>
    <col min="2815" max="2815" width="4" bestFit="1" customWidth="1"/>
    <col min="2816" max="2816" width="51.85546875" bestFit="1" customWidth="1"/>
    <col min="2817" max="2817" width="16.140625" bestFit="1" customWidth="1"/>
    <col min="2818" max="2818" width="11.42578125" bestFit="1" customWidth="1"/>
    <col min="2819" max="2819" width="16" bestFit="1" customWidth="1"/>
    <col min="3071" max="3071" width="4" bestFit="1" customWidth="1"/>
    <col min="3072" max="3072" width="51.85546875" bestFit="1" customWidth="1"/>
    <col min="3073" max="3073" width="16.140625" bestFit="1" customWidth="1"/>
    <col min="3074" max="3074" width="11.42578125" bestFit="1" customWidth="1"/>
    <col min="3075" max="3075" width="16" bestFit="1" customWidth="1"/>
    <col min="3327" max="3327" width="4" bestFit="1" customWidth="1"/>
    <col min="3328" max="3328" width="51.85546875" bestFit="1" customWidth="1"/>
    <col min="3329" max="3329" width="16.140625" bestFit="1" customWidth="1"/>
    <col min="3330" max="3330" width="11.42578125" bestFit="1" customWidth="1"/>
    <col min="3331" max="3331" width="16" bestFit="1" customWidth="1"/>
    <col min="3583" max="3583" width="4" bestFit="1" customWidth="1"/>
    <col min="3584" max="3584" width="51.85546875" bestFit="1" customWidth="1"/>
    <col min="3585" max="3585" width="16.140625" bestFit="1" customWidth="1"/>
    <col min="3586" max="3586" width="11.42578125" bestFit="1" customWidth="1"/>
    <col min="3587" max="3587" width="16" bestFit="1" customWidth="1"/>
    <col min="3839" max="3839" width="4" bestFit="1" customWidth="1"/>
    <col min="3840" max="3840" width="51.85546875" bestFit="1" customWidth="1"/>
    <col min="3841" max="3841" width="16.140625" bestFit="1" customWidth="1"/>
    <col min="3842" max="3842" width="11.42578125" bestFit="1" customWidth="1"/>
    <col min="3843" max="3843" width="16" bestFit="1" customWidth="1"/>
    <col min="4095" max="4095" width="4" bestFit="1" customWidth="1"/>
    <col min="4096" max="4096" width="51.85546875" bestFit="1" customWidth="1"/>
    <col min="4097" max="4097" width="16.140625" bestFit="1" customWidth="1"/>
    <col min="4098" max="4098" width="11.42578125" bestFit="1" customWidth="1"/>
    <col min="4099" max="4099" width="16" bestFit="1" customWidth="1"/>
    <col min="4351" max="4351" width="4" bestFit="1" customWidth="1"/>
    <col min="4352" max="4352" width="51.85546875" bestFit="1" customWidth="1"/>
    <col min="4353" max="4353" width="16.140625" bestFit="1" customWidth="1"/>
    <col min="4354" max="4354" width="11.42578125" bestFit="1" customWidth="1"/>
    <col min="4355" max="4355" width="16" bestFit="1" customWidth="1"/>
    <col min="4607" max="4607" width="4" bestFit="1" customWidth="1"/>
    <col min="4608" max="4608" width="51.85546875" bestFit="1" customWidth="1"/>
    <col min="4609" max="4609" width="16.140625" bestFit="1" customWidth="1"/>
    <col min="4610" max="4610" width="11.42578125" bestFit="1" customWidth="1"/>
    <col min="4611" max="4611" width="16" bestFit="1" customWidth="1"/>
    <col min="4863" max="4863" width="4" bestFit="1" customWidth="1"/>
    <col min="4864" max="4864" width="51.85546875" bestFit="1" customWidth="1"/>
    <col min="4865" max="4865" width="16.140625" bestFit="1" customWidth="1"/>
    <col min="4866" max="4866" width="11.42578125" bestFit="1" customWidth="1"/>
    <col min="4867" max="4867" width="16" bestFit="1" customWidth="1"/>
    <col min="5119" max="5119" width="4" bestFit="1" customWidth="1"/>
    <col min="5120" max="5120" width="51.85546875" bestFit="1" customWidth="1"/>
    <col min="5121" max="5121" width="16.140625" bestFit="1" customWidth="1"/>
    <col min="5122" max="5122" width="11.42578125" bestFit="1" customWidth="1"/>
    <col min="5123" max="5123" width="16" bestFit="1" customWidth="1"/>
    <col min="5375" max="5375" width="4" bestFit="1" customWidth="1"/>
    <col min="5376" max="5376" width="51.85546875" bestFit="1" customWidth="1"/>
    <col min="5377" max="5377" width="16.140625" bestFit="1" customWidth="1"/>
    <col min="5378" max="5378" width="11.42578125" bestFit="1" customWidth="1"/>
    <col min="5379" max="5379" width="16" bestFit="1" customWidth="1"/>
    <col min="5631" max="5631" width="4" bestFit="1" customWidth="1"/>
    <col min="5632" max="5632" width="51.85546875" bestFit="1" customWidth="1"/>
    <col min="5633" max="5633" width="16.140625" bestFit="1" customWidth="1"/>
    <col min="5634" max="5634" width="11.42578125" bestFit="1" customWidth="1"/>
    <col min="5635" max="5635" width="16" bestFit="1" customWidth="1"/>
    <col min="5887" max="5887" width="4" bestFit="1" customWidth="1"/>
    <col min="5888" max="5888" width="51.85546875" bestFit="1" customWidth="1"/>
    <col min="5889" max="5889" width="16.140625" bestFit="1" customWidth="1"/>
    <col min="5890" max="5890" width="11.42578125" bestFit="1" customWidth="1"/>
    <col min="5891" max="5891" width="16" bestFit="1" customWidth="1"/>
    <col min="6143" max="6143" width="4" bestFit="1" customWidth="1"/>
    <col min="6144" max="6144" width="51.85546875" bestFit="1" customWidth="1"/>
    <col min="6145" max="6145" width="16.140625" bestFit="1" customWidth="1"/>
    <col min="6146" max="6146" width="11.42578125" bestFit="1" customWidth="1"/>
    <col min="6147" max="6147" width="16" bestFit="1" customWidth="1"/>
    <col min="6399" max="6399" width="4" bestFit="1" customWidth="1"/>
    <col min="6400" max="6400" width="51.85546875" bestFit="1" customWidth="1"/>
    <col min="6401" max="6401" width="16.140625" bestFit="1" customWidth="1"/>
    <col min="6402" max="6402" width="11.42578125" bestFit="1" customWidth="1"/>
    <col min="6403" max="6403" width="16" bestFit="1" customWidth="1"/>
    <col min="6655" max="6655" width="4" bestFit="1" customWidth="1"/>
    <col min="6656" max="6656" width="51.85546875" bestFit="1" customWidth="1"/>
    <col min="6657" max="6657" width="16.140625" bestFit="1" customWidth="1"/>
    <col min="6658" max="6658" width="11.42578125" bestFit="1" customWidth="1"/>
    <col min="6659" max="6659" width="16" bestFit="1" customWidth="1"/>
    <col min="6911" max="6911" width="4" bestFit="1" customWidth="1"/>
    <col min="6912" max="6912" width="51.85546875" bestFit="1" customWidth="1"/>
    <col min="6913" max="6913" width="16.140625" bestFit="1" customWidth="1"/>
    <col min="6914" max="6914" width="11.42578125" bestFit="1" customWidth="1"/>
    <col min="6915" max="6915" width="16" bestFit="1" customWidth="1"/>
    <col min="7167" max="7167" width="4" bestFit="1" customWidth="1"/>
    <col min="7168" max="7168" width="51.85546875" bestFit="1" customWidth="1"/>
    <col min="7169" max="7169" width="16.140625" bestFit="1" customWidth="1"/>
    <col min="7170" max="7170" width="11.42578125" bestFit="1" customWidth="1"/>
    <col min="7171" max="7171" width="16" bestFit="1" customWidth="1"/>
    <col min="7423" max="7423" width="4" bestFit="1" customWidth="1"/>
    <col min="7424" max="7424" width="51.85546875" bestFit="1" customWidth="1"/>
    <col min="7425" max="7425" width="16.140625" bestFit="1" customWidth="1"/>
    <col min="7426" max="7426" width="11.42578125" bestFit="1" customWidth="1"/>
    <col min="7427" max="7427" width="16" bestFit="1" customWidth="1"/>
    <col min="7679" max="7679" width="4" bestFit="1" customWidth="1"/>
    <col min="7680" max="7680" width="51.85546875" bestFit="1" customWidth="1"/>
    <col min="7681" max="7681" width="16.140625" bestFit="1" customWidth="1"/>
    <col min="7682" max="7682" width="11.42578125" bestFit="1" customWidth="1"/>
    <col min="7683" max="7683" width="16" bestFit="1" customWidth="1"/>
    <col min="7935" max="7935" width="4" bestFit="1" customWidth="1"/>
    <col min="7936" max="7936" width="51.85546875" bestFit="1" customWidth="1"/>
    <col min="7937" max="7937" width="16.140625" bestFit="1" customWidth="1"/>
    <col min="7938" max="7938" width="11.42578125" bestFit="1" customWidth="1"/>
    <col min="7939" max="7939" width="16" bestFit="1" customWidth="1"/>
    <col min="8191" max="8191" width="4" bestFit="1" customWidth="1"/>
    <col min="8192" max="8192" width="51.85546875" bestFit="1" customWidth="1"/>
    <col min="8193" max="8193" width="16.140625" bestFit="1" customWidth="1"/>
    <col min="8194" max="8194" width="11.42578125" bestFit="1" customWidth="1"/>
    <col min="8195" max="8195" width="16" bestFit="1" customWidth="1"/>
    <col min="8447" max="8447" width="4" bestFit="1" customWidth="1"/>
    <col min="8448" max="8448" width="51.85546875" bestFit="1" customWidth="1"/>
    <col min="8449" max="8449" width="16.140625" bestFit="1" customWidth="1"/>
    <col min="8450" max="8450" width="11.42578125" bestFit="1" customWidth="1"/>
    <col min="8451" max="8451" width="16" bestFit="1" customWidth="1"/>
    <col min="8703" max="8703" width="4" bestFit="1" customWidth="1"/>
    <col min="8704" max="8704" width="51.85546875" bestFit="1" customWidth="1"/>
    <col min="8705" max="8705" width="16.140625" bestFit="1" customWidth="1"/>
    <col min="8706" max="8706" width="11.42578125" bestFit="1" customWidth="1"/>
    <col min="8707" max="8707" width="16" bestFit="1" customWidth="1"/>
    <col min="8959" max="8959" width="4" bestFit="1" customWidth="1"/>
    <col min="8960" max="8960" width="51.85546875" bestFit="1" customWidth="1"/>
    <col min="8961" max="8961" width="16.140625" bestFit="1" customWidth="1"/>
    <col min="8962" max="8962" width="11.42578125" bestFit="1" customWidth="1"/>
    <col min="8963" max="8963" width="16" bestFit="1" customWidth="1"/>
    <col min="9215" max="9215" width="4" bestFit="1" customWidth="1"/>
    <col min="9216" max="9216" width="51.85546875" bestFit="1" customWidth="1"/>
    <col min="9217" max="9217" width="16.140625" bestFit="1" customWidth="1"/>
    <col min="9218" max="9218" width="11.42578125" bestFit="1" customWidth="1"/>
    <col min="9219" max="9219" width="16" bestFit="1" customWidth="1"/>
    <col min="9471" max="9471" width="4" bestFit="1" customWidth="1"/>
    <col min="9472" max="9472" width="51.85546875" bestFit="1" customWidth="1"/>
    <col min="9473" max="9473" width="16.140625" bestFit="1" customWidth="1"/>
    <col min="9474" max="9474" width="11.42578125" bestFit="1" customWidth="1"/>
    <col min="9475" max="9475" width="16" bestFit="1" customWidth="1"/>
    <col min="9727" max="9727" width="4" bestFit="1" customWidth="1"/>
    <col min="9728" max="9728" width="51.85546875" bestFit="1" customWidth="1"/>
    <col min="9729" max="9729" width="16.140625" bestFit="1" customWidth="1"/>
    <col min="9730" max="9730" width="11.42578125" bestFit="1" customWidth="1"/>
    <col min="9731" max="9731" width="16" bestFit="1" customWidth="1"/>
    <col min="9983" max="9983" width="4" bestFit="1" customWidth="1"/>
    <col min="9984" max="9984" width="51.85546875" bestFit="1" customWidth="1"/>
    <col min="9985" max="9985" width="16.140625" bestFit="1" customWidth="1"/>
    <col min="9986" max="9986" width="11.42578125" bestFit="1" customWidth="1"/>
    <col min="9987" max="9987" width="16" bestFit="1" customWidth="1"/>
    <col min="10239" max="10239" width="4" bestFit="1" customWidth="1"/>
    <col min="10240" max="10240" width="51.85546875" bestFit="1" customWidth="1"/>
    <col min="10241" max="10241" width="16.140625" bestFit="1" customWidth="1"/>
    <col min="10242" max="10242" width="11.42578125" bestFit="1" customWidth="1"/>
    <col min="10243" max="10243" width="16" bestFit="1" customWidth="1"/>
    <col min="10495" max="10495" width="4" bestFit="1" customWidth="1"/>
    <col min="10496" max="10496" width="51.85546875" bestFit="1" customWidth="1"/>
    <col min="10497" max="10497" width="16.140625" bestFit="1" customWidth="1"/>
    <col min="10498" max="10498" width="11.42578125" bestFit="1" customWidth="1"/>
    <col min="10499" max="10499" width="16" bestFit="1" customWidth="1"/>
    <col min="10751" max="10751" width="4" bestFit="1" customWidth="1"/>
    <col min="10752" max="10752" width="51.85546875" bestFit="1" customWidth="1"/>
    <col min="10753" max="10753" width="16.140625" bestFit="1" customWidth="1"/>
    <col min="10754" max="10754" width="11.42578125" bestFit="1" customWidth="1"/>
    <col min="10755" max="10755" width="16" bestFit="1" customWidth="1"/>
    <col min="11007" max="11007" width="4" bestFit="1" customWidth="1"/>
    <col min="11008" max="11008" width="51.85546875" bestFit="1" customWidth="1"/>
    <col min="11009" max="11009" width="16.140625" bestFit="1" customWidth="1"/>
    <col min="11010" max="11010" width="11.42578125" bestFit="1" customWidth="1"/>
    <col min="11011" max="11011" width="16" bestFit="1" customWidth="1"/>
    <col min="11263" max="11263" width="4" bestFit="1" customWidth="1"/>
    <col min="11264" max="11264" width="51.85546875" bestFit="1" customWidth="1"/>
    <col min="11265" max="11265" width="16.140625" bestFit="1" customWidth="1"/>
    <col min="11266" max="11266" width="11.42578125" bestFit="1" customWidth="1"/>
    <col min="11267" max="11267" width="16" bestFit="1" customWidth="1"/>
    <col min="11519" max="11519" width="4" bestFit="1" customWidth="1"/>
    <col min="11520" max="11520" width="51.85546875" bestFit="1" customWidth="1"/>
    <col min="11521" max="11521" width="16.140625" bestFit="1" customWidth="1"/>
    <col min="11522" max="11522" width="11.42578125" bestFit="1" customWidth="1"/>
    <col min="11523" max="11523" width="16" bestFit="1" customWidth="1"/>
    <col min="11775" max="11775" width="4" bestFit="1" customWidth="1"/>
    <col min="11776" max="11776" width="51.85546875" bestFit="1" customWidth="1"/>
    <col min="11777" max="11777" width="16.140625" bestFit="1" customWidth="1"/>
    <col min="11778" max="11778" width="11.42578125" bestFit="1" customWidth="1"/>
    <col min="11779" max="11779" width="16" bestFit="1" customWidth="1"/>
    <col min="12031" max="12031" width="4" bestFit="1" customWidth="1"/>
    <col min="12032" max="12032" width="51.85546875" bestFit="1" customWidth="1"/>
    <col min="12033" max="12033" width="16.140625" bestFit="1" customWidth="1"/>
    <col min="12034" max="12034" width="11.42578125" bestFit="1" customWidth="1"/>
    <col min="12035" max="12035" width="16" bestFit="1" customWidth="1"/>
    <col min="12287" max="12287" width="4" bestFit="1" customWidth="1"/>
    <col min="12288" max="12288" width="51.85546875" bestFit="1" customWidth="1"/>
    <col min="12289" max="12289" width="16.140625" bestFit="1" customWidth="1"/>
    <col min="12290" max="12290" width="11.42578125" bestFit="1" customWidth="1"/>
    <col min="12291" max="12291" width="16" bestFit="1" customWidth="1"/>
    <col min="12543" max="12543" width="4" bestFit="1" customWidth="1"/>
    <col min="12544" max="12544" width="51.85546875" bestFit="1" customWidth="1"/>
    <col min="12545" max="12545" width="16.140625" bestFit="1" customWidth="1"/>
    <col min="12546" max="12546" width="11.42578125" bestFit="1" customWidth="1"/>
    <col min="12547" max="12547" width="16" bestFit="1" customWidth="1"/>
    <col min="12799" max="12799" width="4" bestFit="1" customWidth="1"/>
    <col min="12800" max="12800" width="51.85546875" bestFit="1" customWidth="1"/>
    <col min="12801" max="12801" width="16.140625" bestFit="1" customWidth="1"/>
    <col min="12802" max="12802" width="11.42578125" bestFit="1" customWidth="1"/>
    <col min="12803" max="12803" width="16" bestFit="1" customWidth="1"/>
    <col min="13055" max="13055" width="4" bestFit="1" customWidth="1"/>
    <col min="13056" max="13056" width="51.85546875" bestFit="1" customWidth="1"/>
    <col min="13057" max="13057" width="16.140625" bestFit="1" customWidth="1"/>
    <col min="13058" max="13058" width="11.42578125" bestFit="1" customWidth="1"/>
    <col min="13059" max="13059" width="16" bestFit="1" customWidth="1"/>
    <col min="13311" max="13311" width="4" bestFit="1" customWidth="1"/>
    <col min="13312" max="13312" width="51.85546875" bestFit="1" customWidth="1"/>
    <col min="13313" max="13313" width="16.140625" bestFit="1" customWidth="1"/>
    <col min="13314" max="13314" width="11.42578125" bestFit="1" customWidth="1"/>
    <col min="13315" max="13315" width="16" bestFit="1" customWidth="1"/>
    <col min="13567" max="13567" width="4" bestFit="1" customWidth="1"/>
    <col min="13568" max="13568" width="51.85546875" bestFit="1" customWidth="1"/>
    <col min="13569" max="13569" width="16.140625" bestFit="1" customWidth="1"/>
    <col min="13570" max="13570" width="11.42578125" bestFit="1" customWidth="1"/>
    <col min="13571" max="13571" width="16" bestFit="1" customWidth="1"/>
    <col min="13823" max="13823" width="4" bestFit="1" customWidth="1"/>
    <col min="13824" max="13824" width="51.85546875" bestFit="1" customWidth="1"/>
    <col min="13825" max="13825" width="16.140625" bestFit="1" customWidth="1"/>
    <col min="13826" max="13826" width="11.42578125" bestFit="1" customWidth="1"/>
    <col min="13827" max="13827" width="16" bestFit="1" customWidth="1"/>
    <col min="14079" max="14079" width="4" bestFit="1" customWidth="1"/>
    <col min="14080" max="14080" width="51.85546875" bestFit="1" customWidth="1"/>
    <col min="14081" max="14081" width="16.140625" bestFit="1" customWidth="1"/>
    <col min="14082" max="14082" width="11.42578125" bestFit="1" customWidth="1"/>
    <col min="14083" max="14083" width="16" bestFit="1" customWidth="1"/>
    <col min="14335" max="14335" width="4" bestFit="1" customWidth="1"/>
    <col min="14336" max="14336" width="51.85546875" bestFit="1" customWidth="1"/>
    <col min="14337" max="14337" width="16.140625" bestFit="1" customWidth="1"/>
    <col min="14338" max="14338" width="11.42578125" bestFit="1" customWidth="1"/>
    <col min="14339" max="14339" width="16" bestFit="1" customWidth="1"/>
    <col min="14591" max="14591" width="4" bestFit="1" customWidth="1"/>
    <col min="14592" max="14592" width="51.85546875" bestFit="1" customWidth="1"/>
    <col min="14593" max="14593" width="16.140625" bestFit="1" customWidth="1"/>
    <col min="14594" max="14594" width="11.42578125" bestFit="1" customWidth="1"/>
    <col min="14595" max="14595" width="16" bestFit="1" customWidth="1"/>
    <col min="14847" max="14847" width="4" bestFit="1" customWidth="1"/>
    <col min="14848" max="14848" width="51.85546875" bestFit="1" customWidth="1"/>
    <col min="14849" max="14849" width="16.140625" bestFit="1" customWidth="1"/>
    <col min="14850" max="14850" width="11.42578125" bestFit="1" customWidth="1"/>
    <col min="14851" max="14851" width="16" bestFit="1" customWidth="1"/>
    <col min="15103" max="15103" width="4" bestFit="1" customWidth="1"/>
    <col min="15104" max="15104" width="51.85546875" bestFit="1" customWidth="1"/>
    <col min="15105" max="15105" width="16.140625" bestFit="1" customWidth="1"/>
    <col min="15106" max="15106" width="11.42578125" bestFit="1" customWidth="1"/>
    <col min="15107" max="15107" width="16" bestFit="1" customWidth="1"/>
    <col min="15359" max="15359" width="4" bestFit="1" customWidth="1"/>
    <col min="15360" max="15360" width="51.85546875" bestFit="1" customWidth="1"/>
    <col min="15361" max="15361" width="16.140625" bestFit="1" customWidth="1"/>
    <col min="15362" max="15362" width="11.42578125" bestFit="1" customWidth="1"/>
    <col min="15363" max="15363" width="16" bestFit="1" customWidth="1"/>
    <col min="15615" max="15615" width="4" bestFit="1" customWidth="1"/>
    <col min="15616" max="15616" width="51.85546875" bestFit="1" customWidth="1"/>
    <col min="15617" max="15617" width="16.140625" bestFit="1" customWidth="1"/>
    <col min="15618" max="15618" width="11.42578125" bestFit="1" customWidth="1"/>
    <col min="15619" max="15619" width="16" bestFit="1" customWidth="1"/>
    <col min="15871" max="15871" width="4" bestFit="1" customWidth="1"/>
    <col min="15872" max="15872" width="51.85546875" bestFit="1" customWidth="1"/>
    <col min="15873" max="15873" width="16.140625" bestFit="1" customWidth="1"/>
    <col min="15874" max="15874" width="11.42578125" bestFit="1" customWidth="1"/>
    <col min="15875" max="15875" width="16" bestFit="1" customWidth="1"/>
    <col min="16127" max="16127" width="4" bestFit="1" customWidth="1"/>
    <col min="16128" max="16128" width="51.85546875" bestFit="1" customWidth="1"/>
    <col min="16129" max="16129" width="16.140625" bestFit="1" customWidth="1"/>
    <col min="16130" max="16130" width="11.42578125" bestFit="1" customWidth="1"/>
    <col min="16131" max="16131" width="16" bestFit="1" customWidth="1"/>
  </cols>
  <sheetData>
    <row r="1" spans="1:12" s="5" customFormat="1" ht="47.25" x14ac:dyDescent="0.25">
      <c r="A1" s="3" t="s">
        <v>13</v>
      </c>
      <c r="B1" s="4" t="s">
        <v>14</v>
      </c>
      <c r="C1" s="4" t="s">
        <v>498</v>
      </c>
      <c r="D1" s="4" t="s">
        <v>499</v>
      </c>
      <c r="E1" s="4" t="s">
        <v>421</v>
      </c>
      <c r="F1" s="4" t="s">
        <v>422</v>
      </c>
      <c r="G1" s="4" t="s">
        <v>15</v>
      </c>
      <c r="H1" s="4" t="s">
        <v>16</v>
      </c>
      <c r="I1" s="4" t="s">
        <v>17</v>
      </c>
      <c r="J1" s="4" t="s">
        <v>18</v>
      </c>
    </row>
    <row r="2" spans="1:12" ht="15.75" x14ac:dyDescent="0.25">
      <c r="A2" s="6" t="s">
        <v>19</v>
      </c>
      <c r="B2" s="7">
        <v>36.799999999999997</v>
      </c>
      <c r="C2" s="8">
        <f>'Summary Sheet'!D2</f>
        <v>36.79569</v>
      </c>
      <c r="D2" s="9">
        <v>36.799999999999997</v>
      </c>
      <c r="E2" s="8">
        <f>'Summary Sheet'!F2</f>
        <v>36.79569</v>
      </c>
      <c r="F2" s="9">
        <v>36.799999999999997</v>
      </c>
      <c r="G2" s="10">
        <f>C2-D2</f>
        <v>-4.3099999999967054E-3</v>
      </c>
      <c r="H2" s="10">
        <f>C2-E2</f>
        <v>0</v>
      </c>
      <c r="I2" s="10">
        <f>D2-F2</f>
        <v>0</v>
      </c>
      <c r="J2" s="178"/>
    </row>
    <row r="3" spans="1:12" ht="15.75" x14ac:dyDescent="0.25">
      <c r="A3" s="6" t="s">
        <v>41</v>
      </c>
      <c r="B3" s="7">
        <v>3.85</v>
      </c>
      <c r="C3" s="8">
        <f>'Summary Sheet'!D3</f>
        <v>5.2958945999999996</v>
      </c>
      <c r="D3" s="9">
        <v>5.15</v>
      </c>
      <c r="E3" s="8">
        <f>'Summary Sheet'!F3</f>
        <v>2.4948999999999999</v>
      </c>
      <c r="F3" s="9">
        <v>2.35</v>
      </c>
      <c r="G3" s="10">
        <f t="shared" ref="G3:G11" si="0">C3-D3</f>
        <v>0.14589459999999921</v>
      </c>
      <c r="H3" s="10">
        <f t="shared" ref="H3:H11" si="1">C3-E3</f>
        <v>2.8009945999999997</v>
      </c>
      <c r="I3" s="10">
        <f t="shared" ref="I3:I11" si="2">D3-F3</f>
        <v>2.8000000000000003</v>
      </c>
      <c r="J3" s="176"/>
    </row>
    <row r="4" spans="1:12" ht="15.75" x14ac:dyDescent="0.25">
      <c r="A4" s="11" t="s">
        <v>128</v>
      </c>
      <c r="B4" s="7">
        <v>48.5</v>
      </c>
      <c r="C4" s="215">
        <f>'Summary Sheet'!D4</f>
        <v>32.677405700000001</v>
      </c>
      <c r="D4" s="217">
        <v>34.57</v>
      </c>
      <c r="E4" s="215">
        <f>'Summary Sheet'!F4</f>
        <v>28.164387600000001</v>
      </c>
      <c r="F4" s="217">
        <v>29.49</v>
      </c>
      <c r="G4" s="215">
        <f t="shared" si="0"/>
        <v>-1.892594299999999</v>
      </c>
      <c r="H4" s="215">
        <f t="shared" si="1"/>
        <v>4.5130181</v>
      </c>
      <c r="I4" s="215">
        <f t="shared" si="2"/>
        <v>5.0800000000000018</v>
      </c>
      <c r="J4" s="213"/>
    </row>
    <row r="5" spans="1:12" ht="15.75" x14ac:dyDescent="0.25">
      <c r="A5" s="11" t="s">
        <v>20</v>
      </c>
      <c r="B5" s="7">
        <v>117.27</v>
      </c>
      <c r="C5" s="216"/>
      <c r="D5" s="218"/>
      <c r="E5" s="216"/>
      <c r="F5" s="218"/>
      <c r="G5" s="216"/>
      <c r="H5" s="216"/>
      <c r="I5" s="216"/>
      <c r="J5" s="214"/>
    </row>
    <row r="6" spans="1:12" ht="31.5" x14ac:dyDescent="0.25">
      <c r="A6" s="11" t="s">
        <v>21</v>
      </c>
      <c r="B6" s="7">
        <v>32.43</v>
      </c>
      <c r="C6" s="8">
        <f>'Summary Sheet'!D6</f>
        <v>25.768484999999998</v>
      </c>
      <c r="D6" s="9">
        <v>26.26</v>
      </c>
      <c r="E6" s="8">
        <f>'Summary Sheet'!F6</f>
        <v>21.645488799999999</v>
      </c>
      <c r="F6" s="9">
        <v>21.74</v>
      </c>
      <c r="G6" s="10">
        <f t="shared" si="0"/>
        <v>-0.49151500000000325</v>
      </c>
      <c r="H6" s="10">
        <f t="shared" si="1"/>
        <v>4.1229961999999993</v>
      </c>
      <c r="I6" s="10">
        <f t="shared" si="2"/>
        <v>4.5200000000000031</v>
      </c>
      <c r="J6" s="176"/>
    </row>
    <row r="7" spans="1:12" ht="15.75" x14ac:dyDescent="0.25">
      <c r="A7" s="12" t="s">
        <v>22</v>
      </c>
      <c r="B7" s="7">
        <v>8.2899999999999991</v>
      </c>
      <c r="C7" s="8">
        <f>'Summary Sheet'!D7</f>
        <v>2.6859614999999999</v>
      </c>
      <c r="D7" s="9">
        <v>2.63</v>
      </c>
      <c r="E7" s="8">
        <f>'Summary Sheet'!F7</f>
        <v>2.6560934999999999</v>
      </c>
      <c r="F7" s="9">
        <v>2.61</v>
      </c>
      <c r="G7" s="10">
        <f t="shared" si="0"/>
        <v>5.5961499999999997E-2</v>
      </c>
      <c r="H7" s="10">
        <f t="shared" si="1"/>
        <v>2.9868000000000006E-2</v>
      </c>
      <c r="I7" s="10">
        <f t="shared" si="2"/>
        <v>2.0000000000000018E-2</v>
      </c>
      <c r="J7" s="177"/>
    </row>
    <row r="8" spans="1:12" ht="15.75" x14ac:dyDescent="0.25">
      <c r="A8" s="13" t="s">
        <v>23</v>
      </c>
      <c r="B8" s="7">
        <v>6.63</v>
      </c>
      <c r="C8" s="8">
        <f>'Summary Sheet'!D8</f>
        <v>4.1539260400000009</v>
      </c>
      <c r="D8" s="217">
        <v>8.89</v>
      </c>
      <c r="E8" s="8">
        <f>'Summary Sheet'!F8</f>
        <v>3.6081954480000005</v>
      </c>
      <c r="F8" s="217">
        <v>6.77</v>
      </c>
      <c r="G8" s="215">
        <f>C8+C9-D8</f>
        <v>3.506623440000002</v>
      </c>
      <c r="H8" s="10">
        <f t="shared" si="1"/>
        <v>0.5457305920000004</v>
      </c>
      <c r="I8" s="215">
        <f t="shared" si="2"/>
        <v>2.120000000000001</v>
      </c>
      <c r="J8" s="213"/>
    </row>
    <row r="9" spans="1:12" ht="15.75" x14ac:dyDescent="0.25">
      <c r="A9" s="13" t="s">
        <v>24</v>
      </c>
      <c r="B9" s="7">
        <v>16.77</v>
      </c>
      <c r="C9" s="8">
        <f>'Summary Sheet'!D9</f>
        <v>8.2426974000000008</v>
      </c>
      <c r="D9" s="218"/>
      <c r="E9" s="8">
        <f>'Summary Sheet'!F9</f>
        <v>6.2171450000000004</v>
      </c>
      <c r="F9" s="218"/>
      <c r="G9" s="216"/>
      <c r="H9" s="10">
        <f t="shared" si="1"/>
        <v>2.0255524000000005</v>
      </c>
      <c r="I9" s="216"/>
      <c r="J9" s="214"/>
    </row>
    <row r="10" spans="1:12" ht="15.75" x14ac:dyDescent="0.25">
      <c r="A10" s="13" t="s">
        <v>25</v>
      </c>
      <c r="B10" s="7">
        <v>50</v>
      </c>
      <c r="C10" s="7">
        <f>'Summary Sheet'!D10</f>
        <v>2.3280566999999999</v>
      </c>
      <c r="D10" s="7">
        <v>2.33</v>
      </c>
      <c r="E10" s="7">
        <f>'Summary Sheet'!F10</f>
        <v>1.4420469</v>
      </c>
      <c r="F10" s="7">
        <v>1.44</v>
      </c>
      <c r="G10" s="10">
        <f t="shared" si="0"/>
        <v>-1.9433000000002032E-3</v>
      </c>
      <c r="H10" s="10">
        <f t="shared" si="1"/>
        <v>0.88600979999999985</v>
      </c>
      <c r="I10" s="10">
        <f t="shared" si="2"/>
        <v>0.89000000000000012</v>
      </c>
      <c r="J10" s="176"/>
    </row>
    <row r="11" spans="1:12" s="14" customFormat="1" ht="15.75" x14ac:dyDescent="0.25">
      <c r="A11" s="13" t="s">
        <v>57</v>
      </c>
      <c r="B11" s="7">
        <v>4.97</v>
      </c>
      <c r="C11" s="7">
        <v>0</v>
      </c>
      <c r="D11" s="7">
        <v>0</v>
      </c>
      <c r="E11" s="7">
        <v>0</v>
      </c>
      <c r="F11" s="7">
        <v>0</v>
      </c>
      <c r="G11" s="10">
        <f t="shared" si="0"/>
        <v>0</v>
      </c>
      <c r="H11" s="10">
        <f t="shared" si="1"/>
        <v>0</v>
      </c>
      <c r="I11" s="10">
        <f t="shared" si="2"/>
        <v>0</v>
      </c>
      <c r="J11" s="176"/>
    </row>
    <row r="12" spans="1:12" ht="15.75" x14ac:dyDescent="0.25">
      <c r="A12" s="15" t="s">
        <v>26</v>
      </c>
      <c r="B12" s="16">
        <f>SUM(B2:B11)</f>
        <v>325.51000000000005</v>
      </c>
      <c r="C12" s="16">
        <f t="shared" ref="C12:D12" si="3">SUM(C2:C11)</f>
        <v>117.94811694000001</v>
      </c>
      <c r="D12" s="16">
        <f t="shared" si="3"/>
        <v>116.63</v>
      </c>
      <c r="E12" s="16">
        <f>SUM(E2:E11)</f>
        <v>103.023947248</v>
      </c>
      <c r="F12" s="16">
        <f>SUM(F2:F11)</f>
        <v>101.19999999999999</v>
      </c>
      <c r="G12" s="16">
        <f>SUM(G2:G11)</f>
        <v>1.3181169400000021</v>
      </c>
      <c r="H12" s="16">
        <f>SUM(H2:H11)</f>
        <v>14.924169692</v>
      </c>
      <c r="I12" s="16">
        <f>SUM(I2:I11)</f>
        <v>15.430000000000007</v>
      </c>
      <c r="J12" s="177"/>
      <c r="K12" s="2"/>
    </row>
    <row r="13" spans="1:12" x14ac:dyDescent="0.25">
      <c r="C13" s="2">
        <f>B12-C12</f>
        <v>207.56188306000004</v>
      </c>
      <c r="D13" s="17">
        <f>C12-D12</f>
        <v>1.3181169400000101</v>
      </c>
      <c r="F13" s="18">
        <f>E12-F12</f>
        <v>1.8239472480000103</v>
      </c>
      <c r="J13" s="2"/>
      <c r="L13" s="2"/>
    </row>
    <row r="14" spans="1:12" x14ac:dyDescent="0.25">
      <c r="D14" s="2"/>
    </row>
    <row r="15" spans="1:12" ht="60" x14ac:dyDescent="0.25">
      <c r="A15" s="19" t="s">
        <v>1</v>
      </c>
      <c r="B15" s="19" t="s">
        <v>27</v>
      </c>
      <c r="C15" s="20" t="s">
        <v>500</v>
      </c>
      <c r="D15" s="20" t="s">
        <v>28</v>
      </c>
      <c r="E15" s="20" t="s">
        <v>501</v>
      </c>
      <c r="F15" s="21"/>
      <c r="G15" s="21"/>
      <c r="H15" s="21"/>
      <c r="I15" s="21"/>
    </row>
    <row r="16" spans="1:12" ht="15.75" x14ac:dyDescent="0.25">
      <c r="A16" s="6" t="s">
        <v>19</v>
      </c>
      <c r="B16" s="7">
        <f>B2</f>
        <v>36.799999999999997</v>
      </c>
      <c r="C16" s="8">
        <f>C2</f>
        <v>36.79569</v>
      </c>
      <c r="D16" s="22">
        <f>C16/B16</f>
        <v>0.99988288043478268</v>
      </c>
      <c r="E16" s="22">
        <f>C16/$B$26</f>
        <v>0.11304012165524867</v>
      </c>
      <c r="F16" s="23"/>
      <c r="G16" s="23"/>
      <c r="H16" s="23"/>
      <c r="I16" s="23"/>
    </row>
    <row r="17" spans="1:9" ht="15.75" x14ac:dyDescent="0.25">
      <c r="A17" s="6" t="s">
        <v>41</v>
      </c>
      <c r="B17" s="7">
        <f t="shared" ref="B17:B25" si="4">B3</f>
        <v>3.85</v>
      </c>
      <c r="C17" s="8">
        <f t="shared" ref="C17:C25" si="5">C3</f>
        <v>5.2958945999999996</v>
      </c>
      <c r="D17" s="22">
        <f t="shared" ref="D17:D25" si="6">C17/B17</f>
        <v>1.3755570389610388</v>
      </c>
      <c r="E17" s="22">
        <f t="shared" ref="E17:E25" si="7">C17/$B$26</f>
        <v>1.6269529661147118E-2</v>
      </c>
      <c r="F17" s="23"/>
      <c r="G17" s="23"/>
      <c r="H17" s="23"/>
      <c r="I17" s="23"/>
    </row>
    <row r="18" spans="1:9" ht="15.75" x14ac:dyDescent="0.25">
      <c r="A18" s="11" t="s">
        <v>128</v>
      </c>
      <c r="B18" s="7">
        <f t="shared" si="4"/>
        <v>48.5</v>
      </c>
      <c r="C18" s="215">
        <f t="shared" si="5"/>
        <v>32.677405700000001</v>
      </c>
      <c r="D18" s="223">
        <f>C18/(B18+B19)</f>
        <v>0.19712496651987696</v>
      </c>
      <c r="E18" s="223">
        <f t="shared" si="7"/>
        <v>0.10038833123406346</v>
      </c>
      <c r="F18" s="23"/>
      <c r="G18" s="23"/>
      <c r="H18" s="23"/>
      <c r="I18" s="23"/>
    </row>
    <row r="19" spans="1:9" ht="15.75" x14ac:dyDescent="0.25">
      <c r="A19" s="11" t="s">
        <v>20</v>
      </c>
      <c r="B19" s="7">
        <f t="shared" si="4"/>
        <v>117.27</v>
      </c>
      <c r="C19" s="216"/>
      <c r="D19" s="224"/>
      <c r="E19" s="224"/>
      <c r="F19" s="23"/>
      <c r="G19" s="23"/>
      <c r="H19" s="23"/>
      <c r="I19" s="23"/>
    </row>
    <row r="20" spans="1:9" ht="31.5" x14ac:dyDescent="0.25">
      <c r="A20" s="11" t="s">
        <v>21</v>
      </c>
      <c r="B20" s="7">
        <f t="shared" si="4"/>
        <v>32.43</v>
      </c>
      <c r="C20" s="8">
        <f t="shared" si="5"/>
        <v>25.768484999999998</v>
      </c>
      <c r="D20" s="22">
        <f t="shared" si="6"/>
        <v>0.79458788159111926</v>
      </c>
      <c r="E20" s="22">
        <f t="shared" si="7"/>
        <v>7.9163420478633506E-2</v>
      </c>
      <c r="F20" s="23"/>
      <c r="G20" s="23"/>
      <c r="H20" s="23"/>
      <c r="I20" s="23"/>
    </row>
    <row r="21" spans="1:9" ht="15.75" x14ac:dyDescent="0.25">
      <c r="A21" s="12" t="s">
        <v>22</v>
      </c>
      <c r="B21" s="7">
        <f t="shared" si="4"/>
        <v>8.2899999999999991</v>
      </c>
      <c r="C21" s="8">
        <f t="shared" si="5"/>
        <v>2.6859614999999999</v>
      </c>
      <c r="D21" s="22">
        <f t="shared" si="6"/>
        <v>0.32400018094089267</v>
      </c>
      <c r="E21" s="22">
        <f t="shared" si="7"/>
        <v>8.2515483395287376E-3</v>
      </c>
      <c r="F21" s="23"/>
      <c r="G21" s="23"/>
      <c r="H21" s="23"/>
      <c r="I21" s="23"/>
    </row>
    <row r="22" spans="1:9" ht="15.75" x14ac:dyDescent="0.25">
      <c r="A22" s="13" t="s">
        <v>23</v>
      </c>
      <c r="B22" s="7">
        <f t="shared" si="4"/>
        <v>6.63</v>
      </c>
      <c r="C22" s="8">
        <f t="shared" si="5"/>
        <v>4.1539260400000009</v>
      </c>
      <c r="D22" s="22">
        <f t="shared" si="6"/>
        <v>0.62653484766214196</v>
      </c>
      <c r="E22" s="22">
        <f t="shared" si="7"/>
        <v>1.2761285490461124E-2</v>
      </c>
      <c r="F22" s="23"/>
      <c r="G22" s="23"/>
      <c r="H22" s="23"/>
      <c r="I22" s="23"/>
    </row>
    <row r="23" spans="1:9" ht="15.75" x14ac:dyDescent="0.25">
      <c r="A23" s="13" t="s">
        <v>24</v>
      </c>
      <c r="B23" s="7">
        <f t="shared" si="4"/>
        <v>16.77</v>
      </c>
      <c r="C23" s="8">
        <f t="shared" si="5"/>
        <v>8.2426974000000008</v>
      </c>
      <c r="D23" s="22">
        <f t="shared" si="6"/>
        <v>0.49151445438282654</v>
      </c>
      <c r="E23" s="22">
        <f t="shared" si="7"/>
        <v>2.5322409142576264E-2</v>
      </c>
      <c r="F23" s="23"/>
      <c r="G23" s="23"/>
      <c r="H23" s="23"/>
      <c r="I23" s="23"/>
    </row>
    <row r="24" spans="1:9" ht="15.75" x14ac:dyDescent="0.25">
      <c r="A24" s="13" t="s">
        <v>25</v>
      </c>
      <c r="B24" s="7">
        <f t="shared" si="4"/>
        <v>50</v>
      </c>
      <c r="C24" s="8">
        <f t="shared" si="5"/>
        <v>2.3280566999999999</v>
      </c>
      <c r="D24" s="22">
        <f t="shared" si="6"/>
        <v>4.6561133999999997E-2</v>
      </c>
      <c r="E24" s="22">
        <f t="shared" si="7"/>
        <v>7.1520282018985581E-3</v>
      </c>
      <c r="F24" s="23"/>
      <c r="G24" s="23"/>
      <c r="H24" s="23"/>
      <c r="I24" s="23"/>
    </row>
    <row r="25" spans="1:9" ht="15.75" x14ac:dyDescent="0.25">
      <c r="A25" s="13" t="s">
        <v>57</v>
      </c>
      <c r="B25" s="7">
        <f t="shared" si="4"/>
        <v>4.97</v>
      </c>
      <c r="C25" s="8">
        <f t="shared" si="5"/>
        <v>0</v>
      </c>
      <c r="D25" s="22">
        <f t="shared" si="6"/>
        <v>0</v>
      </c>
      <c r="E25" s="22">
        <f t="shared" si="7"/>
        <v>0</v>
      </c>
      <c r="F25" s="23"/>
      <c r="G25" s="23"/>
      <c r="H25" s="23"/>
      <c r="I25" s="23"/>
    </row>
    <row r="26" spans="1:9" ht="15.75" x14ac:dyDescent="0.25">
      <c r="A26" s="24" t="s">
        <v>29</v>
      </c>
      <c r="B26" s="16">
        <f>SUM(B16:B25)</f>
        <v>325.51000000000005</v>
      </c>
      <c r="C26" s="25">
        <f>SUM(C16:C25)</f>
        <v>117.94811694000001</v>
      </c>
      <c r="D26" s="22">
        <f>C26/B26</f>
        <v>0.36234867420355749</v>
      </c>
      <c r="E26" s="26">
        <f>SUM(E16:E25)</f>
        <v>0.36234867420355743</v>
      </c>
      <c r="F26" s="27"/>
      <c r="G26" s="27"/>
      <c r="H26" s="27"/>
      <c r="I26" s="27"/>
    </row>
    <row r="27" spans="1:9" x14ac:dyDescent="0.25">
      <c r="B27" s="5"/>
      <c r="C27" s="5"/>
      <c r="D27" s="28"/>
      <c r="E27" s="28"/>
      <c r="F27" s="28"/>
      <c r="G27" s="28"/>
      <c r="H27" s="28"/>
      <c r="I27" s="28"/>
    </row>
    <row r="28" spans="1:9" x14ac:dyDescent="0.25">
      <c r="B28" s="5"/>
      <c r="C28" s="5"/>
      <c r="D28" s="28"/>
      <c r="E28" s="28"/>
      <c r="F28" s="28"/>
      <c r="G28" s="28"/>
      <c r="H28" s="28"/>
      <c r="I28" s="28"/>
    </row>
    <row r="29" spans="1:9" ht="90" x14ac:dyDescent="0.25">
      <c r="A29" s="19" t="s">
        <v>30</v>
      </c>
      <c r="B29" s="20" t="s">
        <v>500</v>
      </c>
      <c r="C29" s="20" t="s">
        <v>423</v>
      </c>
      <c r="D29" s="20" t="s">
        <v>502</v>
      </c>
      <c r="E29" s="29" t="s">
        <v>503</v>
      </c>
      <c r="F29" s="21"/>
      <c r="G29" s="21"/>
      <c r="H29" s="21"/>
      <c r="I29" s="21"/>
    </row>
    <row r="30" spans="1:9" ht="15.75" x14ac:dyDescent="0.25">
      <c r="A30" s="6" t="s">
        <v>19</v>
      </c>
      <c r="B30" s="7">
        <f>C2</f>
        <v>36.79569</v>
      </c>
      <c r="C30" s="10">
        <f>E2</f>
        <v>36.79569</v>
      </c>
      <c r="D30" s="30">
        <f>ROUND(B30-C30,2)</f>
        <v>0</v>
      </c>
      <c r="E30" s="22">
        <f t="shared" ref="E30:E40" si="8">D30/$B$40</f>
        <v>0</v>
      </c>
      <c r="F30" s="23"/>
      <c r="G30" s="23"/>
      <c r="H30" s="23"/>
      <c r="I30" s="23"/>
    </row>
    <row r="31" spans="1:9" ht="15.75" x14ac:dyDescent="0.25">
      <c r="A31" s="6" t="s">
        <v>41</v>
      </c>
      <c r="B31" s="7">
        <f t="shared" ref="B31:C39" si="9">C3</f>
        <v>5.2958945999999996</v>
      </c>
      <c r="C31" s="10">
        <f>E3</f>
        <v>2.4948999999999999</v>
      </c>
      <c r="D31" s="30">
        <f t="shared" ref="D31:D39" si="10">ROUND(B31-C31,2)</f>
        <v>2.8</v>
      </c>
      <c r="E31" s="22">
        <f t="shared" si="8"/>
        <v>2.3739251398344534E-2</v>
      </c>
      <c r="F31" s="23"/>
      <c r="G31" s="23"/>
      <c r="H31" s="23"/>
      <c r="I31" s="23"/>
    </row>
    <row r="32" spans="1:9" ht="15.75" x14ac:dyDescent="0.25">
      <c r="A32" s="11" t="s">
        <v>128</v>
      </c>
      <c r="B32" s="219">
        <f t="shared" si="9"/>
        <v>32.677405700000001</v>
      </c>
      <c r="C32" s="215">
        <f>E4</f>
        <v>28.164387600000001</v>
      </c>
      <c r="D32" s="221">
        <f t="shared" si="10"/>
        <v>4.51</v>
      </c>
      <c r="E32" s="223">
        <f t="shared" si="8"/>
        <v>3.8237151359476376E-2</v>
      </c>
      <c r="F32" s="23"/>
      <c r="G32" s="23"/>
      <c r="H32" s="23"/>
      <c r="I32" s="23"/>
    </row>
    <row r="33" spans="1:9" ht="15.75" x14ac:dyDescent="0.25">
      <c r="A33" s="11" t="s">
        <v>20</v>
      </c>
      <c r="B33" s="220"/>
      <c r="C33" s="216"/>
      <c r="D33" s="222"/>
      <c r="E33" s="224"/>
      <c r="F33" s="23"/>
      <c r="G33" s="23"/>
      <c r="H33" s="23"/>
      <c r="I33" s="23"/>
    </row>
    <row r="34" spans="1:9" ht="31.5" x14ac:dyDescent="0.25">
      <c r="A34" s="11" t="s">
        <v>21</v>
      </c>
      <c r="B34" s="7">
        <f t="shared" si="9"/>
        <v>25.768484999999998</v>
      </c>
      <c r="C34" s="10">
        <f>E6</f>
        <v>21.645488799999999</v>
      </c>
      <c r="D34" s="30">
        <f t="shared" si="10"/>
        <v>4.12</v>
      </c>
      <c r="E34" s="22">
        <f t="shared" si="8"/>
        <v>3.493061277184982E-2</v>
      </c>
      <c r="F34" s="23"/>
      <c r="G34" s="23"/>
      <c r="H34" s="23"/>
      <c r="I34" s="23"/>
    </row>
    <row r="35" spans="1:9" ht="15.75" x14ac:dyDescent="0.25">
      <c r="A35" s="12" t="s">
        <v>22</v>
      </c>
      <c r="B35" s="7">
        <f t="shared" si="9"/>
        <v>2.6859614999999999</v>
      </c>
      <c r="C35" s="10">
        <f>E7</f>
        <v>2.6560934999999999</v>
      </c>
      <c r="D35" s="30">
        <f t="shared" si="10"/>
        <v>0.03</v>
      </c>
      <c r="E35" s="22">
        <f t="shared" si="8"/>
        <v>2.5434912212512003E-4</v>
      </c>
      <c r="F35" s="23"/>
      <c r="G35" s="23"/>
      <c r="H35" s="23"/>
      <c r="I35" s="23"/>
    </row>
    <row r="36" spans="1:9" ht="15.75" x14ac:dyDescent="0.25">
      <c r="A36" s="13" t="s">
        <v>23</v>
      </c>
      <c r="B36" s="7">
        <f t="shared" si="9"/>
        <v>4.1539260400000009</v>
      </c>
      <c r="C36" s="10">
        <f>E8</f>
        <v>3.6081954480000005</v>
      </c>
      <c r="D36" s="30">
        <f t="shared" si="10"/>
        <v>0.55000000000000004</v>
      </c>
      <c r="E36" s="22">
        <f t="shared" si="8"/>
        <v>4.6630672389605344E-3</v>
      </c>
      <c r="F36" s="23"/>
      <c r="G36" s="23"/>
      <c r="H36" s="23"/>
      <c r="I36" s="23"/>
    </row>
    <row r="37" spans="1:9" ht="15.75" x14ac:dyDescent="0.25">
      <c r="A37" s="13" t="s">
        <v>24</v>
      </c>
      <c r="B37" s="7">
        <f t="shared" si="9"/>
        <v>8.2426974000000008</v>
      </c>
      <c r="C37" s="10">
        <f>E9</f>
        <v>6.2171450000000004</v>
      </c>
      <c r="D37" s="30">
        <f t="shared" si="10"/>
        <v>2.0299999999999998</v>
      </c>
      <c r="E37" s="22">
        <f t="shared" si="8"/>
        <v>1.7210957263799787E-2</v>
      </c>
      <c r="F37" s="23"/>
      <c r="G37" s="23"/>
      <c r="H37" s="23"/>
      <c r="I37" s="23"/>
    </row>
    <row r="38" spans="1:9" ht="15.75" x14ac:dyDescent="0.25">
      <c r="A38" s="13" t="s">
        <v>25</v>
      </c>
      <c r="B38" s="7">
        <f t="shared" si="9"/>
        <v>2.3280566999999999</v>
      </c>
      <c r="C38" s="10">
        <f>E10</f>
        <v>1.4420469</v>
      </c>
      <c r="D38" s="30">
        <f t="shared" si="10"/>
        <v>0.89</v>
      </c>
      <c r="E38" s="22">
        <f t="shared" si="8"/>
        <v>7.5456906230452273E-3</v>
      </c>
      <c r="F38" s="23"/>
      <c r="G38" s="23"/>
      <c r="H38" s="23"/>
      <c r="I38" s="23"/>
    </row>
    <row r="39" spans="1:9" ht="15.75" x14ac:dyDescent="0.25">
      <c r="A39" s="13" t="s">
        <v>57</v>
      </c>
      <c r="B39" s="7">
        <f t="shared" si="9"/>
        <v>0</v>
      </c>
      <c r="C39" s="10">
        <f t="shared" si="9"/>
        <v>0</v>
      </c>
      <c r="D39" s="30">
        <f t="shared" si="10"/>
        <v>0</v>
      </c>
      <c r="E39" s="22">
        <f t="shared" si="8"/>
        <v>0</v>
      </c>
      <c r="F39" s="23"/>
      <c r="G39" s="23"/>
      <c r="H39" s="23"/>
      <c r="I39" s="23"/>
    </row>
    <row r="40" spans="1:9" ht="15.75" x14ac:dyDescent="0.25">
      <c r="A40" s="24" t="s">
        <v>29</v>
      </c>
      <c r="B40" s="25">
        <f>SUM(B30:B39)</f>
        <v>117.94811694000001</v>
      </c>
      <c r="C40" s="25">
        <f>SUM(C30:C39)</f>
        <v>103.023947248</v>
      </c>
      <c r="D40" s="30">
        <f t="shared" ref="D40" si="11">ROUND(B40-C40,2)</f>
        <v>14.92</v>
      </c>
      <c r="E40" s="22">
        <f t="shared" si="8"/>
        <v>0.12649629673689303</v>
      </c>
      <c r="F40" s="27"/>
      <c r="G40" s="27"/>
      <c r="H40" s="27"/>
      <c r="I40" s="27"/>
    </row>
  </sheetData>
  <mergeCells count="20">
    <mergeCell ref="B32:B33"/>
    <mergeCell ref="C32:C33"/>
    <mergeCell ref="D32:D33"/>
    <mergeCell ref="E32:E33"/>
    <mergeCell ref="D8:D9"/>
    <mergeCell ref="C18:C19"/>
    <mergeCell ref="D18:D19"/>
    <mergeCell ref="E18:E19"/>
    <mergeCell ref="D4:D5"/>
    <mergeCell ref="C4:C5"/>
    <mergeCell ref="F4:F5"/>
    <mergeCell ref="F8:F9"/>
    <mergeCell ref="E4:E5"/>
    <mergeCell ref="J4:J5"/>
    <mergeCell ref="H4:H5"/>
    <mergeCell ref="I4:I5"/>
    <mergeCell ref="I8:I9"/>
    <mergeCell ref="G4:G5"/>
    <mergeCell ref="J8:J9"/>
    <mergeCell ref="G8:G9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A94DA-6039-4C89-BE2F-AE82B37098D5}">
  <dimension ref="A1:C13"/>
  <sheetViews>
    <sheetView workbookViewId="0">
      <selection activeCell="C12" sqref="C12"/>
    </sheetView>
  </sheetViews>
  <sheetFormatPr defaultRowHeight="15" x14ac:dyDescent="0.25"/>
  <cols>
    <col min="1" max="1" width="6.85546875" bestFit="1" customWidth="1"/>
    <col min="2" max="2" width="7.28515625" bestFit="1" customWidth="1"/>
    <col min="3" max="3" width="15.7109375" style="1" bestFit="1" customWidth="1"/>
  </cols>
  <sheetData>
    <row r="1" spans="1:3" x14ac:dyDescent="0.25">
      <c r="A1" t="s">
        <v>31</v>
      </c>
      <c r="B1" t="s">
        <v>51</v>
      </c>
      <c r="C1" s="1" t="s">
        <v>52</v>
      </c>
    </row>
    <row r="2" spans="1:3" x14ac:dyDescent="0.25">
      <c r="B2" s="181" t="s">
        <v>400</v>
      </c>
      <c r="C2" s="1">
        <v>326663</v>
      </c>
    </row>
    <row r="3" spans="1:3" x14ac:dyDescent="0.25">
      <c r="B3" t="s">
        <v>401</v>
      </c>
      <c r="C3" s="1">
        <v>1614621</v>
      </c>
    </row>
    <row r="4" spans="1:3" x14ac:dyDescent="0.25">
      <c r="A4">
        <v>1</v>
      </c>
      <c r="B4" s="64">
        <v>45200</v>
      </c>
      <c r="C4" s="163">
        <v>1771561</v>
      </c>
    </row>
    <row r="5" spans="1:3" x14ac:dyDescent="0.25">
      <c r="B5" s="64">
        <v>45231</v>
      </c>
      <c r="C5" s="163">
        <v>1820958</v>
      </c>
    </row>
    <row r="6" spans="1:3" x14ac:dyDescent="0.25">
      <c r="B6" s="64">
        <v>45261</v>
      </c>
      <c r="C6" s="163">
        <v>1965871</v>
      </c>
    </row>
    <row r="7" spans="1:3" x14ac:dyDescent="0.25">
      <c r="B7" s="64">
        <v>45292</v>
      </c>
      <c r="C7" s="196">
        <v>2065940</v>
      </c>
    </row>
    <row r="8" spans="1:3" x14ac:dyDescent="0.25">
      <c r="B8" s="64">
        <v>45323</v>
      </c>
      <c r="C8" s="196">
        <v>2178946</v>
      </c>
    </row>
    <row r="9" spans="1:3" x14ac:dyDescent="0.25">
      <c r="B9" s="64">
        <v>45352</v>
      </c>
      <c r="C9" s="196">
        <v>2675909</v>
      </c>
    </row>
    <row r="10" spans="1:3" x14ac:dyDescent="0.25">
      <c r="B10" s="64">
        <v>45383</v>
      </c>
      <c r="C10" s="196">
        <v>2861346</v>
      </c>
    </row>
    <row r="11" spans="1:3" x14ac:dyDescent="0.25">
      <c r="B11" s="64">
        <v>45413</v>
      </c>
      <c r="C11" s="196">
        <v>3047941</v>
      </c>
    </row>
    <row r="12" spans="1:3" x14ac:dyDescent="0.25">
      <c r="B12" s="64">
        <v>45444</v>
      </c>
      <c r="C12" s="196">
        <v>2950811</v>
      </c>
    </row>
    <row r="13" spans="1:3" x14ac:dyDescent="0.25">
      <c r="C13" s="1">
        <f>SUM(C2:C12)</f>
        <v>23280567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3906E-B001-4300-B9F6-241FE3B1FA4B}">
  <dimension ref="A1:P71"/>
  <sheetViews>
    <sheetView workbookViewId="0">
      <selection activeCell="G48" sqref="G48"/>
    </sheetView>
  </sheetViews>
  <sheetFormatPr defaultColWidth="14.42578125" defaultRowHeight="15" x14ac:dyDescent="0.25"/>
  <cols>
    <col min="1" max="1" width="6.5703125" style="155" bestFit="1" customWidth="1"/>
    <col min="2" max="2" width="20.7109375" style="155" bestFit="1" customWidth="1"/>
    <col min="3" max="4" width="12.7109375" style="156" bestFit="1" customWidth="1"/>
    <col min="5" max="5" width="14.28515625" style="156" bestFit="1" customWidth="1"/>
    <col min="6" max="6" width="16.140625" style="156" bestFit="1" customWidth="1"/>
    <col min="7" max="7" width="11.140625" style="156" bestFit="1" customWidth="1"/>
    <col min="8" max="8" width="14.7109375" style="155" bestFit="1" customWidth="1"/>
    <col min="9" max="9" width="8.7109375" style="138" customWidth="1"/>
    <col min="10" max="10" width="14.42578125" style="138"/>
    <col min="11" max="11" width="5.28515625" style="138" customWidth="1"/>
    <col min="12" max="12" width="29.140625" style="139" customWidth="1"/>
    <col min="13" max="13" width="12.7109375" style="138" bestFit="1" customWidth="1"/>
    <col min="14" max="14" width="16.85546875" style="138" bestFit="1" customWidth="1"/>
    <col min="15" max="15" width="14.42578125" style="138"/>
    <col min="16" max="16" width="15.28515625" style="138" bestFit="1" customWidth="1"/>
    <col min="17" max="16384" width="14.42578125" style="138"/>
  </cols>
  <sheetData>
    <row r="1" spans="1:16" ht="16.5" x14ac:dyDescent="0.3">
      <c r="A1" s="239" t="s">
        <v>316</v>
      </c>
      <c r="B1" s="239"/>
      <c r="C1" s="239"/>
      <c r="D1" s="239"/>
      <c r="E1" s="239"/>
      <c r="F1" s="239"/>
      <c r="G1" s="239"/>
      <c r="H1" s="239"/>
    </row>
    <row r="2" spans="1:16" s="139" customFormat="1" ht="49.5" x14ac:dyDescent="0.25">
      <c r="A2" s="140" t="s">
        <v>31</v>
      </c>
      <c r="B2" s="140" t="s">
        <v>75</v>
      </c>
      <c r="C2" s="141" t="s">
        <v>76</v>
      </c>
      <c r="D2" s="141" t="s">
        <v>95</v>
      </c>
      <c r="E2" s="142" t="s">
        <v>96</v>
      </c>
      <c r="F2" s="142" t="s">
        <v>97</v>
      </c>
      <c r="G2" s="142" t="s">
        <v>98</v>
      </c>
      <c r="H2" s="142" t="s">
        <v>99</v>
      </c>
      <c r="K2" s="141" t="s">
        <v>31</v>
      </c>
      <c r="L2" s="141" t="s">
        <v>330</v>
      </c>
      <c r="M2" s="141" t="s">
        <v>76</v>
      </c>
      <c r="N2" s="142" t="s">
        <v>339</v>
      </c>
      <c r="O2" s="142" t="s">
        <v>340</v>
      </c>
      <c r="P2" s="142" t="s">
        <v>99</v>
      </c>
    </row>
    <row r="3" spans="1:16" s="139" customFormat="1" ht="16.5" x14ac:dyDescent="0.3">
      <c r="A3" s="137">
        <v>1</v>
      </c>
      <c r="B3" s="143" t="s">
        <v>326</v>
      </c>
      <c r="C3" s="238" t="s">
        <v>327</v>
      </c>
      <c r="D3" s="238"/>
      <c r="E3" s="238"/>
      <c r="F3" s="145">
        <v>5554035</v>
      </c>
      <c r="G3" s="146">
        <v>1</v>
      </c>
      <c r="H3" s="144">
        <f>F3*G3</f>
        <v>5554035</v>
      </c>
      <c r="K3" s="84">
        <v>1</v>
      </c>
      <c r="L3" s="84" t="s">
        <v>331</v>
      </c>
      <c r="M3" s="92">
        <f>C9</f>
        <v>2057.0500000000002</v>
      </c>
      <c r="N3" s="92">
        <f>F9</f>
        <v>61094385</v>
      </c>
      <c r="O3" s="147">
        <f t="shared" ref="O3:O10" si="0">P3/N3</f>
        <v>1</v>
      </c>
      <c r="P3" s="92">
        <f>H9</f>
        <v>61094385</v>
      </c>
    </row>
    <row r="4" spans="1:16" ht="16.5" x14ac:dyDescent="0.3">
      <c r="A4" s="137">
        <v>2</v>
      </c>
      <c r="B4" s="137" t="s">
        <v>77</v>
      </c>
      <c r="C4" s="148">
        <v>476.44</v>
      </c>
      <c r="D4" s="148">
        <f>C4</f>
        <v>476.44</v>
      </c>
      <c r="E4" s="148">
        <v>27000</v>
      </c>
      <c r="F4" s="148">
        <f>C4*E4</f>
        <v>12863880</v>
      </c>
      <c r="G4" s="146">
        <v>1</v>
      </c>
      <c r="H4" s="144">
        <f t="shared" ref="H4:H8" si="1">F4*G4</f>
        <v>12863880</v>
      </c>
      <c r="K4" s="83">
        <v>2</v>
      </c>
      <c r="L4" s="84" t="s">
        <v>332</v>
      </c>
      <c r="M4" s="93">
        <f>C40</f>
        <v>12066.935600000004</v>
      </c>
      <c r="N4" s="93">
        <f>F40</f>
        <v>358387987.20000017</v>
      </c>
      <c r="O4" s="147">
        <f t="shared" si="0"/>
        <v>0.10490584746920889</v>
      </c>
      <c r="P4" s="93">
        <f>H40</f>
        <v>37596995.520000003</v>
      </c>
    </row>
    <row r="5" spans="1:16" ht="16.5" x14ac:dyDescent="0.3">
      <c r="A5" s="137">
        <v>3</v>
      </c>
      <c r="B5" s="137" t="s">
        <v>78</v>
      </c>
      <c r="C5" s="148">
        <v>508.48</v>
      </c>
      <c r="D5" s="148">
        <f t="shared" ref="D5:D8" si="2">C5</f>
        <v>508.48</v>
      </c>
      <c r="E5" s="148">
        <v>27000</v>
      </c>
      <c r="F5" s="148">
        <f t="shared" ref="F5:F8" si="3">C5*E5</f>
        <v>13728960</v>
      </c>
      <c r="G5" s="146">
        <v>1</v>
      </c>
      <c r="H5" s="144">
        <f t="shared" si="1"/>
        <v>13728960</v>
      </c>
      <c r="K5" s="83">
        <v>3</v>
      </c>
      <c r="L5" s="84" t="s">
        <v>333</v>
      </c>
      <c r="M5" s="93">
        <f>C69</f>
        <v>30990.947500000009</v>
      </c>
      <c r="N5" s="93">
        <f>F69</f>
        <v>1022701268</v>
      </c>
      <c r="O5" s="147">
        <f t="shared" si="0"/>
        <v>0.38797514622813589</v>
      </c>
      <c r="P5" s="93">
        <f>H69</f>
        <v>396782674</v>
      </c>
    </row>
    <row r="6" spans="1:16" ht="16.5" x14ac:dyDescent="0.3">
      <c r="A6" s="137">
        <v>4</v>
      </c>
      <c r="B6" s="137" t="s">
        <v>79</v>
      </c>
      <c r="C6" s="148">
        <v>508.48</v>
      </c>
      <c r="D6" s="148">
        <f t="shared" si="2"/>
        <v>508.48</v>
      </c>
      <c r="E6" s="148">
        <v>27000</v>
      </c>
      <c r="F6" s="148">
        <f t="shared" si="3"/>
        <v>13728960</v>
      </c>
      <c r="G6" s="146">
        <v>1</v>
      </c>
      <c r="H6" s="144">
        <f t="shared" si="1"/>
        <v>13728960</v>
      </c>
      <c r="K6" s="98"/>
      <c r="L6" s="149" t="s">
        <v>336</v>
      </c>
      <c r="M6" s="87">
        <f>SUM(M3:M5)</f>
        <v>45114.933100000009</v>
      </c>
      <c r="N6" s="87">
        <f t="shared" ref="N6:P6" si="4">SUM(N3:N5)</f>
        <v>1442183640.2000003</v>
      </c>
      <c r="O6" s="150">
        <f t="shared" si="0"/>
        <v>0.34355822705857919</v>
      </c>
      <c r="P6" s="87">
        <f t="shared" si="4"/>
        <v>495474054.51999998</v>
      </c>
    </row>
    <row r="7" spans="1:16" ht="33" x14ac:dyDescent="0.3">
      <c r="A7" s="137">
        <v>5</v>
      </c>
      <c r="B7" s="137" t="s">
        <v>80</v>
      </c>
      <c r="C7" s="148">
        <v>508.48</v>
      </c>
      <c r="D7" s="148">
        <f t="shared" si="2"/>
        <v>508.48</v>
      </c>
      <c r="E7" s="148">
        <v>27000</v>
      </c>
      <c r="F7" s="148">
        <f t="shared" si="3"/>
        <v>13728960</v>
      </c>
      <c r="G7" s="146">
        <v>1</v>
      </c>
      <c r="H7" s="144">
        <f t="shared" si="1"/>
        <v>13728960</v>
      </c>
      <c r="K7" s="83">
        <v>4</v>
      </c>
      <c r="L7" s="84" t="s">
        <v>334</v>
      </c>
      <c r="M7" s="93">
        <f>C41</f>
        <v>131</v>
      </c>
      <c r="N7" s="93">
        <f>F41</f>
        <v>65500000</v>
      </c>
      <c r="O7" s="151">
        <f t="shared" si="0"/>
        <v>0</v>
      </c>
      <c r="P7" s="93">
        <f>H41</f>
        <v>0</v>
      </c>
    </row>
    <row r="8" spans="1:16" ht="33" x14ac:dyDescent="0.3">
      <c r="A8" s="137">
        <v>6</v>
      </c>
      <c r="B8" s="137" t="s">
        <v>94</v>
      </c>
      <c r="C8" s="148">
        <v>55.17</v>
      </c>
      <c r="D8" s="148">
        <f t="shared" si="2"/>
        <v>55.17</v>
      </c>
      <c r="E8" s="148">
        <v>27000</v>
      </c>
      <c r="F8" s="148">
        <f t="shared" si="3"/>
        <v>1489590</v>
      </c>
      <c r="G8" s="146">
        <v>1</v>
      </c>
      <c r="H8" s="144">
        <f t="shared" si="1"/>
        <v>1489590</v>
      </c>
      <c r="K8" s="83">
        <v>5</v>
      </c>
      <c r="L8" s="84" t="s">
        <v>335</v>
      </c>
      <c r="M8" s="93">
        <f>C70</f>
        <v>300</v>
      </c>
      <c r="N8" s="93">
        <f>F70</f>
        <v>150000000</v>
      </c>
      <c r="O8" s="151">
        <f t="shared" si="0"/>
        <v>0</v>
      </c>
      <c r="P8" s="93">
        <f>H70</f>
        <v>0</v>
      </c>
    </row>
    <row r="9" spans="1:16" ht="16.5" x14ac:dyDescent="0.3">
      <c r="A9" s="239" t="s">
        <v>328</v>
      </c>
      <c r="B9" s="239"/>
      <c r="C9" s="152">
        <f>SUM(C4:C8)</f>
        <v>2057.0500000000002</v>
      </c>
      <c r="D9" s="152">
        <f>SUM(D4:D8)</f>
        <v>2057.0500000000002</v>
      </c>
      <c r="E9" s="152"/>
      <c r="F9" s="152">
        <f>SUM(F3:F8)</f>
        <v>61094385</v>
      </c>
      <c r="G9" s="153">
        <f>H9/F9</f>
        <v>1</v>
      </c>
      <c r="H9" s="154">
        <f>SUM(H3:H8)</f>
        <v>61094385</v>
      </c>
      <c r="K9" s="98"/>
      <c r="L9" s="149" t="s">
        <v>338</v>
      </c>
      <c r="M9" s="87">
        <f>SUM(M7:M8)</f>
        <v>431</v>
      </c>
      <c r="N9" s="87">
        <f t="shared" ref="N9:P9" si="5">SUM(N7:N8)</f>
        <v>215500000</v>
      </c>
      <c r="O9" s="150">
        <f t="shared" si="0"/>
        <v>0</v>
      </c>
      <c r="P9" s="87">
        <f t="shared" si="5"/>
        <v>0</v>
      </c>
    </row>
    <row r="10" spans="1:16" ht="16.5" x14ac:dyDescent="0.3">
      <c r="K10" s="239" t="s">
        <v>337</v>
      </c>
      <c r="L10" s="239"/>
      <c r="M10" s="239"/>
      <c r="N10" s="87">
        <f>N6+N9</f>
        <v>1657683640.2000003</v>
      </c>
      <c r="O10" s="150">
        <f t="shared" si="0"/>
        <v>0.29889542401481434</v>
      </c>
      <c r="P10" s="87">
        <f>P6+P9</f>
        <v>495474054.51999998</v>
      </c>
    </row>
    <row r="12" spans="1:16" ht="16.5" x14ac:dyDescent="0.3">
      <c r="A12" s="240" t="s">
        <v>317</v>
      </c>
      <c r="B12" s="241"/>
      <c r="C12" s="241"/>
      <c r="D12" s="241"/>
      <c r="E12" s="241"/>
      <c r="F12" s="241"/>
      <c r="G12" s="241"/>
      <c r="H12" s="241"/>
    </row>
    <row r="13" spans="1:16" ht="49.5" x14ac:dyDescent="0.25">
      <c r="A13" s="140" t="s">
        <v>31</v>
      </c>
      <c r="B13" s="140" t="s">
        <v>75</v>
      </c>
      <c r="C13" s="141" t="s">
        <v>76</v>
      </c>
      <c r="D13" s="141" t="s">
        <v>95</v>
      </c>
      <c r="E13" s="142" t="s">
        <v>96</v>
      </c>
      <c r="F13" s="142" t="s">
        <v>97</v>
      </c>
      <c r="G13" s="142" t="s">
        <v>98</v>
      </c>
      <c r="H13" s="142" t="s">
        <v>99</v>
      </c>
      <c r="I13" s="157"/>
    </row>
    <row r="14" spans="1:16" ht="16.5" x14ac:dyDescent="0.3">
      <c r="A14" s="158"/>
      <c r="B14" s="143" t="s">
        <v>326</v>
      </c>
      <c r="C14" s="238" t="s">
        <v>327</v>
      </c>
      <c r="D14" s="238"/>
      <c r="E14" s="238"/>
      <c r="F14" s="145">
        <v>32580726</v>
      </c>
      <c r="G14" s="146">
        <v>1</v>
      </c>
      <c r="H14" s="144">
        <f>F14*G14</f>
        <v>32580726</v>
      </c>
      <c r="I14" s="157"/>
    </row>
    <row r="15" spans="1:16" ht="16.5" x14ac:dyDescent="0.3">
      <c r="A15" s="137">
        <v>1</v>
      </c>
      <c r="B15" s="137" t="s">
        <v>77</v>
      </c>
      <c r="C15" s="148">
        <v>464.46940000000001</v>
      </c>
      <c r="D15" s="148"/>
      <c r="E15" s="148">
        <v>27000</v>
      </c>
      <c r="F15" s="148">
        <f>C15*E15</f>
        <v>12540673.800000001</v>
      </c>
      <c r="G15" s="146">
        <v>0.4</v>
      </c>
      <c r="H15" s="144">
        <f t="shared" ref="H15:H39" si="6">F15*G15</f>
        <v>5016269.5200000005</v>
      </c>
    </row>
    <row r="16" spans="1:16" ht="16.5" x14ac:dyDescent="0.3">
      <c r="A16" s="137">
        <v>2</v>
      </c>
      <c r="B16" s="137" t="s">
        <v>78</v>
      </c>
      <c r="C16" s="148">
        <v>478.01940000000002</v>
      </c>
      <c r="D16" s="148"/>
      <c r="E16" s="148">
        <v>27000</v>
      </c>
      <c r="F16" s="148">
        <f t="shared" ref="F16:F41" si="7">C16*E16</f>
        <v>12906523.800000001</v>
      </c>
      <c r="G16" s="146"/>
      <c r="H16" s="144">
        <f t="shared" si="6"/>
        <v>0</v>
      </c>
    </row>
    <row r="17" spans="1:8" ht="16.5" x14ac:dyDescent="0.3">
      <c r="A17" s="137">
        <v>3</v>
      </c>
      <c r="B17" s="137" t="s">
        <v>79</v>
      </c>
      <c r="C17" s="148">
        <v>486.63940000000008</v>
      </c>
      <c r="D17" s="148"/>
      <c r="E17" s="148">
        <v>27000</v>
      </c>
      <c r="F17" s="148">
        <f t="shared" si="7"/>
        <v>13139263.800000003</v>
      </c>
      <c r="G17" s="146"/>
      <c r="H17" s="144">
        <f t="shared" si="6"/>
        <v>0</v>
      </c>
    </row>
    <row r="18" spans="1:8" ht="16.5" x14ac:dyDescent="0.3">
      <c r="A18" s="137">
        <v>4</v>
      </c>
      <c r="B18" s="137" t="s">
        <v>80</v>
      </c>
      <c r="C18" s="148">
        <v>505.08939999999996</v>
      </c>
      <c r="D18" s="148"/>
      <c r="E18" s="148">
        <v>27000</v>
      </c>
      <c r="F18" s="148">
        <f t="shared" si="7"/>
        <v>13637413.799999999</v>
      </c>
      <c r="G18" s="146"/>
      <c r="H18" s="144">
        <f t="shared" si="6"/>
        <v>0</v>
      </c>
    </row>
    <row r="19" spans="1:8" ht="16.5" x14ac:dyDescent="0.3">
      <c r="A19" s="137">
        <v>5</v>
      </c>
      <c r="B19" s="137" t="s">
        <v>81</v>
      </c>
      <c r="C19" s="148">
        <v>505.08939999999996</v>
      </c>
      <c r="D19" s="148"/>
      <c r="E19" s="148">
        <v>27000</v>
      </c>
      <c r="F19" s="148">
        <f t="shared" si="7"/>
        <v>13637413.799999999</v>
      </c>
      <c r="G19" s="146"/>
      <c r="H19" s="144">
        <f t="shared" si="6"/>
        <v>0</v>
      </c>
    </row>
    <row r="20" spans="1:8" ht="16.5" x14ac:dyDescent="0.3">
      <c r="A20" s="137">
        <v>6</v>
      </c>
      <c r="B20" s="137" t="s">
        <v>82</v>
      </c>
      <c r="C20" s="148">
        <v>505.08939999999996</v>
      </c>
      <c r="D20" s="148"/>
      <c r="E20" s="148">
        <v>27000</v>
      </c>
      <c r="F20" s="148">
        <f t="shared" si="7"/>
        <v>13637413.799999999</v>
      </c>
      <c r="G20" s="146"/>
      <c r="H20" s="144">
        <f t="shared" si="6"/>
        <v>0</v>
      </c>
    </row>
    <row r="21" spans="1:8" ht="16.5" x14ac:dyDescent="0.3">
      <c r="A21" s="137">
        <v>7</v>
      </c>
      <c r="B21" s="137" t="s">
        <v>83</v>
      </c>
      <c r="C21" s="148">
        <v>505.08939999999996</v>
      </c>
      <c r="D21" s="148"/>
      <c r="E21" s="148">
        <v>27000</v>
      </c>
      <c r="F21" s="148">
        <f t="shared" si="7"/>
        <v>13637413.799999999</v>
      </c>
      <c r="G21" s="146"/>
      <c r="H21" s="144">
        <f t="shared" si="6"/>
        <v>0</v>
      </c>
    </row>
    <row r="22" spans="1:8" ht="16.5" x14ac:dyDescent="0.3">
      <c r="A22" s="137">
        <v>8</v>
      </c>
      <c r="B22" s="137" t="s">
        <v>84</v>
      </c>
      <c r="C22" s="148">
        <v>505.08939999999996</v>
      </c>
      <c r="D22" s="148"/>
      <c r="E22" s="148">
        <v>27000</v>
      </c>
      <c r="F22" s="148">
        <f t="shared" si="7"/>
        <v>13637413.799999999</v>
      </c>
      <c r="G22" s="146"/>
      <c r="H22" s="144">
        <f t="shared" si="6"/>
        <v>0</v>
      </c>
    </row>
    <row r="23" spans="1:8" ht="16.5" x14ac:dyDescent="0.3">
      <c r="A23" s="137">
        <v>9</v>
      </c>
      <c r="B23" s="137" t="s">
        <v>85</v>
      </c>
      <c r="C23" s="148">
        <v>505.08940000000007</v>
      </c>
      <c r="D23" s="148"/>
      <c r="E23" s="148">
        <v>27000</v>
      </c>
      <c r="F23" s="148">
        <f t="shared" si="7"/>
        <v>13637413.800000003</v>
      </c>
      <c r="G23" s="146"/>
      <c r="H23" s="144">
        <f t="shared" si="6"/>
        <v>0</v>
      </c>
    </row>
    <row r="24" spans="1:8" ht="16.5" x14ac:dyDescent="0.3">
      <c r="A24" s="137">
        <v>10</v>
      </c>
      <c r="B24" s="137" t="s">
        <v>86</v>
      </c>
      <c r="C24" s="148">
        <v>505.08939999999996</v>
      </c>
      <c r="D24" s="148"/>
      <c r="E24" s="148">
        <v>27000</v>
      </c>
      <c r="F24" s="148">
        <f t="shared" si="7"/>
        <v>13637413.799999999</v>
      </c>
      <c r="G24" s="146"/>
      <c r="H24" s="144">
        <f t="shared" si="6"/>
        <v>0</v>
      </c>
    </row>
    <row r="25" spans="1:8" ht="16.5" x14ac:dyDescent="0.3">
      <c r="A25" s="137">
        <v>11</v>
      </c>
      <c r="B25" s="137" t="s">
        <v>87</v>
      </c>
      <c r="C25" s="148">
        <v>505.08939999999996</v>
      </c>
      <c r="D25" s="148"/>
      <c r="E25" s="148">
        <v>27000</v>
      </c>
      <c r="F25" s="148">
        <f t="shared" si="7"/>
        <v>13637413.799999999</v>
      </c>
      <c r="G25" s="146"/>
      <c r="H25" s="144">
        <f t="shared" si="6"/>
        <v>0</v>
      </c>
    </row>
    <row r="26" spans="1:8" ht="16.5" x14ac:dyDescent="0.3">
      <c r="A26" s="137">
        <v>12</v>
      </c>
      <c r="B26" s="137" t="s">
        <v>88</v>
      </c>
      <c r="C26" s="148">
        <v>505.08939999999996</v>
      </c>
      <c r="D26" s="148"/>
      <c r="E26" s="148">
        <v>27000</v>
      </c>
      <c r="F26" s="148">
        <f t="shared" si="7"/>
        <v>13637413.799999999</v>
      </c>
      <c r="G26" s="146"/>
      <c r="H26" s="144">
        <f t="shared" si="6"/>
        <v>0</v>
      </c>
    </row>
    <row r="27" spans="1:8" ht="16.5" x14ac:dyDescent="0.3">
      <c r="A27" s="137">
        <v>13</v>
      </c>
      <c r="B27" s="137" t="s">
        <v>89</v>
      </c>
      <c r="C27" s="148">
        <v>505.08939999999996</v>
      </c>
      <c r="D27" s="148"/>
      <c r="E27" s="148">
        <v>27000</v>
      </c>
      <c r="F27" s="148">
        <f t="shared" si="7"/>
        <v>13637413.799999999</v>
      </c>
      <c r="G27" s="146"/>
      <c r="H27" s="144" t="s">
        <v>543</v>
      </c>
    </row>
    <row r="28" spans="1:8" ht="16.5" x14ac:dyDescent="0.3">
      <c r="A28" s="137">
        <v>14</v>
      </c>
      <c r="B28" s="137" t="s">
        <v>90</v>
      </c>
      <c r="C28" s="148">
        <v>505.08939999999996</v>
      </c>
      <c r="D28" s="148"/>
      <c r="E28" s="148">
        <v>27000</v>
      </c>
      <c r="F28" s="148">
        <f t="shared" si="7"/>
        <v>13637413.799999999</v>
      </c>
      <c r="G28" s="146"/>
      <c r="H28" s="144">
        <f t="shared" si="6"/>
        <v>0</v>
      </c>
    </row>
    <row r="29" spans="1:8" ht="16.5" x14ac:dyDescent="0.3">
      <c r="A29" s="137">
        <v>15</v>
      </c>
      <c r="B29" s="137" t="s">
        <v>91</v>
      </c>
      <c r="C29" s="148">
        <v>505.08939999999996</v>
      </c>
      <c r="D29" s="148"/>
      <c r="E29" s="148">
        <v>27000</v>
      </c>
      <c r="F29" s="148">
        <f t="shared" si="7"/>
        <v>13637413.799999999</v>
      </c>
      <c r="G29" s="146"/>
      <c r="H29" s="144">
        <f t="shared" si="6"/>
        <v>0</v>
      </c>
    </row>
    <row r="30" spans="1:8" ht="16.5" x14ac:dyDescent="0.3">
      <c r="A30" s="137">
        <v>16</v>
      </c>
      <c r="B30" s="137" t="s">
        <v>92</v>
      </c>
      <c r="C30" s="148">
        <v>505.08940000000007</v>
      </c>
      <c r="D30" s="148"/>
      <c r="E30" s="148">
        <v>27000</v>
      </c>
      <c r="F30" s="148">
        <f t="shared" si="7"/>
        <v>13637413.800000003</v>
      </c>
      <c r="G30" s="146"/>
      <c r="H30" s="144">
        <f t="shared" si="6"/>
        <v>0</v>
      </c>
    </row>
    <row r="31" spans="1:8" ht="16.5" x14ac:dyDescent="0.3">
      <c r="A31" s="137">
        <v>17</v>
      </c>
      <c r="B31" s="137" t="s">
        <v>93</v>
      </c>
      <c r="C31" s="148">
        <v>505.08939999999996</v>
      </c>
      <c r="D31" s="148"/>
      <c r="E31" s="148">
        <v>27000</v>
      </c>
      <c r="F31" s="148">
        <f t="shared" si="7"/>
        <v>13637413.799999999</v>
      </c>
      <c r="G31" s="146"/>
      <c r="H31" s="144">
        <f t="shared" si="6"/>
        <v>0</v>
      </c>
    </row>
    <row r="32" spans="1:8" ht="16.5" x14ac:dyDescent="0.3">
      <c r="A32" s="137">
        <v>18</v>
      </c>
      <c r="B32" s="137" t="s">
        <v>318</v>
      </c>
      <c r="C32" s="148">
        <v>505.08939999999996</v>
      </c>
      <c r="D32" s="148"/>
      <c r="E32" s="148">
        <v>27000</v>
      </c>
      <c r="F32" s="148">
        <f t="shared" si="7"/>
        <v>13637413.799999999</v>
      </c>
      <c r="G32" s="146"/>
      <c r="H32" s="144">
        <f t="shared" si="6"/>
        <v>0</v>
      </c>
    </row>
    <row r="33" spans="1:9" ht="16.5" x14ac:dyDescent="0.3">
      <c r="A33" s="137">
        <v>19</v>
      </c>
      <c r="B33" s="137" t="s">
        <v>319</v>
      </c>
      <c r="C33" s="148">
        <v>505.08939999999996</v>
      </c>
      <c r="D33" s="148"/>
      <c r="E33" s="148">
        <v>27000</v>
      </c>
      <c r="F33" s="148">
        <f t="shared" si="7"/>
        <v>13637413.799999999</v>
      </c>
      <c r="G33" s="146"/>
      <c r="H33" s="144">
        <f t="shared" si="6"/>
        <v>0</v>
      </c>
    </row>
    <row r="34" spans="1:9" ht="16.5" x14ac:dyDescent="0.3">
      <c r="A34" s="137">
        <v>20</v>
      </c>
      <c r="B34" s="137" t="s">
        <v>320</v>
      </c>
      <c r="C34" s="148">
        <v>505.08939999999996</v>
      </c>
      <c r="D34" s="148"/>
      <c r="E34" s="148">
        <v>27000</v>
      </c>
      <c r="F34" s="148">
        <f t="shared" si="7"/>
        <v>13637413.799999999</v>
      </c>
      <c r="G34" s="146"/>
      <c r="H34" s="144">
        <f t="shared" si="6"/>
        <v>0</v>
      </c>
    </row>
    <row r="35" spans="1:9" ht="16.5" x14ac:dyDescent="0.3">
      <c r="A35" s="137">
        <v>21</v>
      </c>
      <c r="B35" s="137" t="s">
        <v>321</v>
      </c>
      <c r="C35" s="148">
        <v>505.08939999999996</v>
      </c>
      <c r="D35" s="148"/>
      <c r="E35" s="148">
        <v>27000</v>
      </c>
      <c r="F35" s="148">
        <f t="shared" si="7"/>
        <v>13637413.799999999</v>
      </c>
      <c r="G35" s="146"/>
      <c r="H35" s="144">
        <f t="shared" si="6"/>
        <v>0</v>
      </c>
    </row>
    <row r="36" spans="1:9" ht="16.5" x14ac:dyDescent="0.3">
      <c r="A36" s="137">
        <v>22</v>
      </c>
      <c r="B36" s="137" t="s">
        <v>322</v>
      </c>
      <c r="C36" s="148">
        <v>505.08939999999996</v>
      </c>
      <c r="D36" s="148"/>
      <c r="E36" s="148">
        <v>27000</v>
      </c>
      <c r="F36" s="148">
        <f t="shared" si="7"/>
        <v>13637413.799999999</v>
      </c>
      <c r="G36" s="146"/>
      <c r="H36" s="144">
        <f t="shared" si="6"/>
        <v>0</v>
      </c>
    </row>
    <row r="37" spans="1:9" ht="16.5" x14ac:dyDescent="0.3">
      <c r="A37" s="137">
        <v>23</v>
      </c>
      <c r="B37" s="137" t="s">
        <v>323</v>
      </c>
      <c r="C37" s="148">
        <v>505.08940000000007</v>
      </c>
      <c r="D37" s="148"/>
      <c r="E37" s="148">
        <v>27000</v>
      </c>
      <c r="F37" s="148">
        <f t="shared" si="7"/>
        <v>13637413.800000003</v>
      </c>
      <c r="G37" s="146"/>
      <c r="H37" s="144">
        <f t="shared" si="6"/>
        <v>0</v>
      </c>
    </row>
    <row r="38" spans="1:9" ht="16.5" x14ac:dyDescent="0.3">
      <c r="A38" s="137">
        <v>24</v>
      </c>
      <c r="B38" s="137" t="s">
        <v>324</v>
      </c>
      <c r="C38" s="148">
        <v>505.08939999999996</v>
      </c>
      <c r="D38" s="148"/>
      <c r="E38" s="148">
        <v>27000</v>
      </c>
      <c r="F38" s="148">
        <f t="shared" si="7"/>
        <v>13637413.799999999</v>
      </c>
      <c r="G38" s="146"/>
      <c r="H38" s="144">
        <f t="shared" si="6"/>
        <v>0</v>
      </c>
    </row>
    <row r="39" spans="1:9" ht="16.5" x14ac:dyDescent="0.3">
      <c r="A39" s="137">
        <v>25</v>
      </c>
      <c r="B39" s="159" t="s">
        <v>94</v>
      </c>
      <c r="C39" s="148">
        <v>30.93</v>
      </c>
      <c r="D39" s="148"/>
      <c r="E39" s="148">
        <v>27000</v>
      </c>
      <c r="F39" s="148">
        <f t="shared" si="7"/>
        <v>835110</v>
      </c>
      <c r="G39" s="146"/>
      <c r="H39" s="144">
        <f t="shared" si="6"/>
        <v>0</v>
      </c>
    </row>
    <row r="40" spans="1:9" ht="16.5" x14ac:dyDescent="0.3">
      <c r="A40" s="239" t="s">
        <v>101</v>
      </c>
      <c r="B40" s="245"/>
      <c r="C40" s="152">
        <f>SUM(C15:C39)</f>
        <v>12066.935600000004</v>
      </c>
      <c r="D40" s="152">
        <f>SUM(D15:D39)</f>
        <v>0</v>
      </c>
      <c r="E40" s="152"/>
      <c r="F40" s="152">
        <f>SUM(F14:F39)</f>
        <v>358387987.20000017</v>
      </c>
      <c r="G40" s="160">
        <f>H40/F40</f>
        <v>0.10490584746920889</v>
      </c>
      <c r="H40" s="152">
        <f>SUM(H14:H39)</f>
        <v>37596995.520000003</v>
      </c>
      <c r="I40" s="161"/>
    </row>
    <row r="41" spans="1:9" ht="16.5" x14ac:dyDescent="0.3">
      <c r="A41" s="239" t="s">
        <v>329</v>
      </c>
      <c r="B41" s="239"/>
      <c r="C41" s="152">
        <v>131</v>
      </c>
      <c r="D41" s="152"/>
      <c r="E41" s="152">
        <v>500000</v>
      </c>
      <c r="F41" s="152">
        <f t="shared" si="7"/>
        <v>65500000</v>
      </c>
      <c r="G41" s="152"/>
      <c r="H41" s="152">
        <f>F41*G41</f>
        <v>0</v>
      </c>
      <c r="I41" s="161"/>
    </row>
    <row r="42" spans="1:9" ht="16.5" x14ac:dyDescent="0.3">
      <c r="A42" s="242" t="s">
        <v>100</v>
      </c>
      <c r="B42" s="243"/>
      <c r="C42" s="243"/>
      <c r="D42" s="243"/>
      <c r="E42" s="244"/>
      <c r="F42" s="152">
        <f>F40+F41</f>
        <v>423887987.20000017</v>
      </c>
      <c r="G42" s="160">
        <f>H42/F42</f>
        <v>8.8695590946909444E-2</v>
      </c>
      <c r="H42" s="152">
        <f>H41+H40</f>
        <v>37596995.520000003</v>
      </c>
    </row>
    <row r="45" spans="1:9" ht="16.5" x14ac:dyDescent="0.3">
      <c r="A45" s="239" t="s">
        <v>325</v>
      </c>
      <c r="B45" s="239"/>
      <c r="C45" s="239"/>
      <c r="D45" s="239"/>
      <c r="E45" s="239"/>
      <c r="F45" s="239"/>
      <c r="G45" s="239"/>
      <c r="H45" s="239"/>
    </row>
    <row r="46" spans="1:9" ht="49.5" x14ac:dyDescent="0.25">
      <c r="A46" s="140" t="s">
        <v>31</v>
      </c>
      <c r="B46" s="140" t="s">
        <v>75</v>
      </c>
      <c r="C46" s="141" t="s">
        <v>76</v>
      </c>
      <c r="D46" s="141" t="s">
        <v>95</v>
      </c>
      <c r="E46" s="142" t="s">
        <v>96</v>
      </c>
      <c r="F46" s="142" t="s">
        <v>97</v>
      </c>
      <c r="G46" s="142" t="s">
        <v>98</v>
      </c>
      <c r="H46" s="142" t="s">
        <v>99</v>
      </c>
    </row>
    <row r="47" spans="1:9" ht="16.5" x14ac:dyDescent="0.3">
      <c r="A47" s="158"/>
      <c r="B47" s="143" t="s">
        <v>326</v>
      </c>
      <c r="C47" s="238" t="s">
        <v>327</v>
      </c>
      <c r="D47" s="238"/>
      <c r="E47" s="238"/>
      <c r="F47" s="145">
        <v>92972843</v>
      </c>
      <c r="G47" s="151">
        <v>0.5</v>
      </c>
      <c r="H47" s="144">
        <f>F47*G47</f>
        <v>46486421.5</v>
      </c>
    </row>
    <row r="48" spans="1:9" ht="16.5" x14ac:dyDescent="0.3">
      <c r="A48" s="137">
        <v>1</v>
      </c>
      <c r="B48" s="137" t="s">
        <v>77</v>
      </c>
      <c r="C48" s="162">
        <v>1877.0625000000002</v>
      </c>
      <c r="D48" s="162">
        <f>C48</f>
        <v>1877.0625000000002</v>
      </c>
      <c r="E48" s="148">
        <v>30000</v>
      </c>
      <c r="F48" s="148">
        <f>C48*E48</f>
        <v>56311875.000000007</v>
      </c>
      <c r="G48" s="151">
        <v>0.9</v>
      </c>
      <c r="H48" s="144">
        <f t="shared" ref="H48:H68" si="8">F48*G48</f>
        <v>50680687.500000007</v>
      </c>
    </row>
    <row r="49" spans="1:8" ht="16.5" x14ac:dyDescent="0.3">
      <c r="A49" s="137">
        <v>2</v>
      </c>
      <c r="B49" s="137" t="s">
        <v>78</v>
      </c>
      <c r="C49" s="162">
        <v>1877.0587500000001</v>
      </c>
      <c r="D49" s="162">
        <f t="shared" ref="D49:D52" si="9">C49*50%</f>
        <v>938.52937500000007</v>
      </c>
      <c r="E49" s="148">
        <v>30000</v>
      </c>
      <c r="F49" s="148">
        <f t="shared" ref="F49:F68" si="10">C49*E49</f>
        <v>56311762.500000007</v>
      </c>
      <c r="G49" s="151">
        <v>0.7</v>
      </c>
      <c r="H49" s="144">
        <f t="shared" si="8"/>
        <v>39418233.75</v>
      </c>
    </row>
    <row r="50" spans="1:8" ht="16.5" x14ac:dyDescent="0.3">
      <c r="A50" s="137">
        <v>3</v>
      </c>
      <c r="B50" s="137" t="s">
        <v>79</v>
      </c>
      <c r="C50" s="162">
        <v>1877.0587500000001</v>
      </c>
      <c r="D50" s="162">
        <f t="shared" si="9"/>
        <v>938.52937500000007</v>
      </c>
      <c r="E50" s="148">
        <v>30000</v>
      </c>
      <c r="F50" s="148">
        <f t="shared" si="10"/>
        <v>56311762.500000007</v>
      </c>
      <c r="G50" s="151">
        <v>0.5</v>
      </c>
      <c r="H50" s="144">
        <f t="shared" si="8"/>
        <v>28155881.250000004</v>
      </c>
    </row>
    <row r="51" spans="1:8" ht="16.5" x14ac:dyDescent="0.3">
      <c r="A51" s="137">
        <v>4</v>
      </c>
      <c r="B51" s="137" t="s">
        <v>80</v>
      </c>
      <c r="C51" s="162">
        <v>1771.1225000000002</v>
      </c>
      <c r="D51" s="162">
        <f t="shared" si="9"/>
        <v>885.56125000000009</v>
      </c>
      <c r="E51" s="148">
        <v>30000</v>
      </c>
      <c r="F51" s="148">
        <f t="shared" si="10"/>
        <v>53133675.000000007</v>
      </c>
      <c r="G51" s="151">
        <v>0.5</v>
      </c>
      <c r="H51" s="144">
        <f t="shared" si="8"/>
        <v>26566837.500000004</v>
      </c>
    </row>
    <row r="52" spans="1:8" ht="16.5" x14ac:dyDescent="0.3">
      <c r="A52" s="137">
        <v>5</v>
      </c>
      <c r="B52" s="137" t="s">
        <v>81</v>
      </c>
      <c r="C52" s="162">
        <v>1654.6550000000002</v>
      </c>
      <c r="D52" s="162">
        <f t="shared" si="9"/>
        <v>827.3275000000001</v>
      </c>
      <c r="E52" s="148">
        <v>30000</v>
      </c>
      <c r="F52" s="148">
        <f t="shared" si="10"/>
        <v>49639650.000000007</v>
      </c>
      <c r="G52" s="151">
        <v>0.6</v>
      </c>
      <c r="H52" s="144">
        <f t="shared" si="8"/>
        <v>29783790.000000004</v>
      </c>
    </row>
    <row r="53" spans="1:8" ht="16.5" x14ac:dyDescent="0.3">
      <c r="A53" s="137">
        <v>6</v>
      </c>
      <c r="B53" s="137" t="s">
        <v>82</v>
      </c>
      <c r="C53" s="162">
        <v>1484.6850000000002</v>
      </c>
      <c r="D53" s="162">
        <f>C53</f>
        <v>1484.6850000000002</v>
      </c>
      <c r="E53" s="148">
        <v>30000</v>
      </c>
      <c r="F53" s="148">
        <f t="shared" si="10"/>
        <v>44540550.000000007</v>
      </c>
      <c r="G53" s="151">
        <v>0.7</v>
      </c>
      <c r="H53" s="144">
        <f t="shared" si="8"/>
        <v>31178385.000000004</v>
      </c>
    </row>
    <row r="54" spans="1:8" ht="16.5" x14ac:dyDescent="0.3">
      <c r="A54" s="137">
        <v>7</v>
      </c>
      <c r="B54" s="137" t="s">
        <v>83</v>
      </c>
      <c r="C54" s="162">
        <v>1484.6850000000002</v>
      </c>
      <c r="D54" s="162">
        <f t="shared" ref="D54:D59" si="11">C54</f>
        <v>1484.6850000000002</v>
      </c>
      <c r="E54" s="148">
        <v>30000</v>
      </c>
      <c r="F54" s="148">
        <f t="shared" si="10"/>
        <v>44540550.000000007</v>
      </c>
      <c r="G54" s="151">
        <v>0.7</v>
      </c>
      <c r="H54" s="144">
        <f t="shared" si="8"/>
        <v>31178385.000000004</v>
      </c>
    </row>
    <row r="55" spans="1:8" ht="16.5" x14ac:dyDescent="0.3">
      <c r="A55" s="137">
        <v>8</v>
      </c>
      <c r="B55" s="137" t="s">
        <v>84</v>
      </c>
      <c r="C55" s="162">
        <v>1484.6850000000002</v>
      </c>
      <c r="D55" s="162">
        <f t="shared" si="11"/>
        <v>1484.6850000000002</v>
      </c>
      <c r="E55" s="148">
        <v>30000</v>
      </c>
      <c r="F55" s="148">
        <f t="shared" si="10"/>
        <v>44540550.000000007</v>
      </c>
      <c r="G55" s="151">
        <v>0.6</v>
      </c>
      <c r="H55" s="144">
        <f t="shared" si="8"/>
        <v>26724330.000000004</v>
      </c>
    </row>
    <row r="56" spans="1:8" ht="16.5" x14ac:dyDescent="0.3">
      <c r="A56" s="137">
        <v>9</v>
      </c>
      <c r="B56" s="137" t="s">
        <v>85</v>
      </c>
      <c r="C56" s="162">
        <v>1468.3950000000002</v>
      </c>
      <c r="D56" s="162">
        <f t="shared" si="11"/>
        <v>1468.3950000000002</v>
      </c>
      <c r="E56" s="148">
        <v>30000</v>
      </c>
      <c r="F56" s="148">
        <f t="shared" si="10"/>
        <v>44051850.000000007</v>
      </c>
      <c r="G56" s="151">
        <v>0.5</v>
      </c>
      <c r="H56" s="144">
        <f t="shared" si="8"/>
        <v>22025925.000000004</v>
      </c>
    </row>
    <row r="57" spans="1:8" ht="16.5" x14ac:dyDescent="0.3">
      <c r="A57" s="137">
        <v>10</v>
      </c>
      <c r="B57" s="137" t="s">
        <v>86</v>
      </c>
      <c r="C57" s="162">
        <v>1484.6850000000002</v>
      </c>
      <c r="D57" s="162">
        <f t="shared" si="11"/>
        <v>1484.6850000000002</v>
      </c>
      <c r="E57" s="148">
        <v>30000</v>
      </c>
      <c r="F57" s="148">
        <f t="shared" si="10"/>
        <v>44540550.000000007</v>
      </c>
      <c r="G57" s="151">
        <v>0.5</v>
      </c>
      <c r="H57" s="144">
        <f t="shared" si="8"/>
        <v>22270275.000000004</v>
      </c>
    </row>
    <row r="58" spans="1:8" ht="16.5" x14ac:dyDescent="0.3">
      <c r="A58" s="137">
        <v>11</v>
      </c>
      <c r="B58" s="137" t="s">
        <v>87</v>
      </c>
      <c r="C58" s="162">
        <v>1484.6850000000002</v>
      </c>
      <c r="D58" s="162">
        <f t="shared" si="11"/>
        <v>1484.6850000000002</v>
      </c>
      <c r="E58" s="148">
        <v>30000</v>
      </c>
      <c r="F58" s="148">
        <f t="shared" si="10"/>
        <v>44540550.000000007</v>
      </c>
      <c r="G58" s="151">
        <v>0.5</v>
      </c>
      <c r="H58" s="144">
        <f t="shared" si="8"/>
        <v>22270275.000000004</v>
      </c>
    </row>
    <row r="59" spans="1:8" ht="16.5" x14ac:dyDescent="0.3">
      <c r="A59" s="137">
        <v>12</v>
      </c>
      <c r="B59" s="137" t="s">
        <v>88</v>
      </c>
      <c r="C59" s="162">
        <v>1484.6850000000002</v>
      </c>
      <c r="D59" s="162">
        <f t="shared" si="11"/>
        <v>1484.6850000000002</v>
      </c>
      <c r="E59" s="148">
        <v>30000</v>
      </c>
      <c r="F59" s="148">
        <f t="shared" si="10"/>
        <v>44540550.000000007</v>
      </c>
      <c r="G59" s="151">
        <v>0.45</v>
      </c>
      <c r="H59" s="144">
        <f t="shared" si="8"/>
        <v>20043247.500000004</v>
      </c>
    </row>
    <row r="60" spans="1:8" ht="16.5" x14ac:dyDescent="0.3">
      <c r="A60" s="137">
        <v>13</v>
      </c>
      <c r="B60" s="137" t="s">
        <v>89</v>
      </c>
      <c r="C60" s="162">
        <v>1484.6850000000002</v>
      </c>
      <c r="D60" s="162"/>
      <c r="E60" s="148">
        <v>30000</v>
      </c>
      <c r="F60" s="148">
        <f t="shared" si="10"/>
        <v>44540550.000000007</v>
      </c>
      <c r="G60" s="151"/>
      <c r="H60" s="144">
        <f t="shared" si="8"/>
        <v>0</v>
      </c>
    </row>
    <row r="61" spans="1:8" ht="16.5" x14ac:dyDescent="0.3">
      <c r="A61" s="137">
        <v>14</v>
      </c>
      <c r="B61" s="137" t="s">
        <v>90</v>
      </c>
      <c r="C61" s="162">
        <v>1484.6850000000002</v>
      </c>
      <c r="D61" s="162"/>
      <c r="E61" s="148">
        <v>30000</v>
      </c>
      <c r="F61" s="148">
        <f t="shared" si="10"/>
        <v>44540550.000000007</v>
      </c>
      <c r="G61" s="151"/>
      <c r="H61" s="144">
        <f t="shared" si="8"/>
        <v>0</v>
      </c>
    </row>
    <row r="62" spans="1:8" ht="16.5" x14ac:dyDescent="0.3">
      <c r="A62" s="137">
        <v>15</v>
      </c>
      <c r="B62" s="137" t="s">
        <v>91</v>
      </c>
      <c r="C62" s="162">
        <v>1484.6850000000002</v>
      </c>
      <c r="D62" s="162"/>
      <c r="E62" s="148">
        <v>30000</v>
      </c>
      <c r="F62" s="148">
        <f t="shared" si="10"/>
        <v>44540550.000000007</v>
      </c>
      <c r="G62" s="151"/>
      <c r="H62" s="144">
        <f t="shared" si="8"/>
        <v>0</v>
      </c>
    </row>
    <row r="63" spans="1:8" ht="16.5" x14ac:dyDescent="0.3">
      <c r="A63" s="137">
        <v>16</v>
      </c>
      <c r="B63" s="137" t="s">
        <v>92</v>
      </c>
      <c r="C63" s="162">
        <v>1498.4650000000004</v>
      </c>
      <c r="D63" s="162"/>
      <c r="E63" s="148">
        <v>30000</v>
      </c>
      <c r="F63" s="148">
        <f t="shared" si="10"/>
        <v>44953950.000000015</v>
      </c>
      <c r="G63" s="151"/>
      <c r="H63" s="144">
        <f t="shared" si="8"/>
        <v>0</v>
      </c>
    </row>
    <row r="64" spans="1:8" ht="16.5" x14ac:dyDescent="0.3">
      <c r="A64" s="137">
        <v>17</v>
      </c>
      <c r="B64" s="137" t="s">
        <v>93</v>
      </c>
      <c r="C64" s="162">
        <v>1484.6850000000002</v>
      </c>
      <c r="D64" s="162"/>
      <c r="E64" s="148">
        <v>30000</v>
      </c>
      <c r="F64" s="148">
        <f t="shared" si="10"/>
        <v>44540550.000000007</v>
      </c>
      <c r="G64" s="151"/>
      <c r="H64" s="144">
        <f t="shared" si="8"/>
        <v>0</v>
      </c>
    </row>
    <row r="65" spans="1:8" ht="16.5" x14ac:dyDescent="0.3">
      <c r="A65" s="137">
        <v>18</v>
      </c>
      <c r="B65" s="137" t="s">
        <v>318</v>
      </c>
      <c r="C65" s="162">
        <v>1484.6850000000002</v>
      </c>
      <c r="D65" s="162"/>
      <c r="E65" s="148">
        <v>30000</v>
      </c>
      <c r="F65" s="148">
        <f t="shared" si="10"/>
        <v>44540550.000000007</v>
      </c>
      <c r="G65" s="151"/>
      <c r="H65" s="144">
        <f t="shared" si="8"/>
        <v>0</v>
      </c>
    </row>
    <row r="66" spans="1:8" ht="16.5" x14ac:dyDescent="0.3">
      <c r="A66" s="137">
        <v>19</v>
      </c>
      <c r="B66" s="137" t="s">
        <v>319</v>
      </c>
      <c r="C66" s="162">
        <v>1484.6850000000002</v>
      </c>
      <c r="D66" s="162"/>
      <c r="E66" s="148">
        <v>30000</v>
      </c>
      <c r="F66" s="148">
        <f t="shared" si="10"/>
        <v>44540550.000000007</v>
      </c>
      <c r="G66" s="151"/>
      <c r="H66" s="144">
        <f t="shared" si="8"/>
        <v>0</v>
      </c>
    </row>
    <row r="67" spans="1:8" ht="16.5" x14ac:dyDescent="0.3">
      <c r="A67" s="137">
        <v>20</v>
      </c>
      <c r="B67" s="137" t="s">
        <v>320</v>
      </c>
      <c r="C67" s="162">
        <v>990.59</v>
      </c>
      <c r="D67" s="162"/>
      <c r="E67" s="148">
        <v>30000</v>
      </c>
      <c r="F67" s="148">
        <f t="shared" si="10"/>
        <v>29717700</v>
      </c>
      <c r="G67" s="151"/>
      <c r="H67" s="144">
        <f t="shared" si="8"/>
        <v>0</v>
      </c>
    </row>
    <row r="68" spans="1:8" ht="16.5" x14ac:dyDescent="0.3">
      <c r="A68" s="137">
        <v>21</v>
      </c>
      <c r="B68" s="159" t="s">
        <v>94</v>
      </c>
      <c r="C68" s="162">
        <v>160.32</v>
      </c>
      <c r="D68" s="162"/>
      <c r="E68" s="148">
        <v>30000</v>
      </c>
      <c r="F68" s="148">
        <f t="shared" si="10"/>
        <v>4809600</v>
      </c>
      <c r="G68" s="151"/>
      <c r="H68" s="144">
        <f t="shared" si="8"/>
        <v>0</v>
      </c>
    </row>
    <row r="69" spans="1:8" ht="16.5" x14ac:dyDescent="0.3">
      <c r="A69" s="239" t="s">
        <v>101</v>
      </c>
      <c r="B69" s="245"/>
      <c r="C69" s="152">
        <f>SUM(C48:C68)</f>
        <v>30990.947500000009</v>
      </c>
      <c r="D69" s="152">
        <f>SUM(D48:D68)</f>
        <v>15843.514999999999</v>
      </c>
      <c r="E69" s="152"/>
      <c r="F69" s="152">
        <f>SUM(F47:F68)</f>
        <v>1022701268</v>
      </c>
      <c r="G69" s="160">
        <f>H69/F69</f>
        <v>0.38797514622813589</v>
      </c>
      <c r="H69" s="152">
        <f t="shared" ref="H69" si="12">SUM(H47:H68)</f>
        <v>396782674</v>
      </c>
    </row>
    <row r="70" spans="1:8" ht="16.5" x14ac:dyDescent="0.3">
      <c r="A70" s="239" t="s">
        <v>329</v>
      </c>
      <c r="B70" s="239"/>
      <c r="C70" s="152">
        <v>300</v>
      </c>
      <c r="D70" s="152"/>
      <c r="E70" s="152">
        <v>500000</v>
      </c>
      <c r="F70" s="152">
        <f>E70*C70</f>
        <v>150000000</v>
      </c>
      <c r="G70" s="152"/>
      <c r="H70" s="152">
        <f>F70*G70</f>
        <v>0</v>
      </c>
    </row>
    <row r="71" spans="1:8" ht="16.5" x14ac:dyDescent="0.3">
      <c r="A71" s="242" t="s">
        <v>100</v>
      </c>
      <c r="B71" s="243"/>
      <c r="C71" s="243"/>
      <c r="D71" s="244"/>
      <c r="E71" s="152"/>
      <c r="F71" s="152">
        <f>F70+F69</f>
        <v>1172701268</v>
      </c>
      <c r="G71" s="160">
        <f>H71/F71</f>
        <v>0.33834931779062422</v>
      </c>
      <c r="H71" s="152">
        <f>H70+H69</f>
        <v>396782674</v>
      </c>
    </row>
  </sheetData>
  <mergeCells count="14">
    <mergeCell ref="A70:B70"/>
    <mergeCell ref="A71:D71"/>
    <mergeCell ref="A40:B40"/>
    <mergeCell ref="A41:B41"/>
    <mergeCell ref="A42:E42"/>
    <mergeCell ref="A45:H45"/>
    <mergeCell ref="C47:E47"/>
    <mergeCell ref="A69:B69"/>
    <mergeCell ref="C14:E14"/>
    <mergeCell ref="A1:H1"/>
    <mergeCell ref="C3:E3"/>
    <mergeCell ref="A9:B9"/>
    <mergeCell ref="K10:M10"/>
    <mergeCell ref="A12:H12"/>
  </mergeCell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AE784-38E8-4CC7-B3E4-920247B15DDB}">
  <dimension ref="A1:J26"/>
  <sheetViews>
    <sheetView zoomScaleNormal="100" workbookViewId="0">
      <selection activeCell="H29" sqref="H29"/>
    </sheetView>
  </sheetViews>
  <sheetFormatPr defaultColWidth="14.140625" defaultRowHeight="15" x14ac:dyDescent="0.25"/>
  <cols>
    <col min="1" max="1" width="3.85546875" customWidth="1"/>
    <col min="2" max="2" width="25" bestFit="1" customWidth="1"/>
    <col min="3" max="3" width="19.5703125" style="1" bestFit="1" customWidth="1"/>
    <col min="4" max="4" width="18.42578125" style="1" customWidth="1"/>
    <col min="5" max="5" width="16.5703125" style="18" bestFit="1" customWidth="1"/>
    <col min="6" max="6" width="13.28515625" style="18" customWidth="1"/>
    <col min="7" max="7" width="15.85546875" bestFit="1" customWidth="1"/>
    <col min="8" max="8" width="13.42578125" bestFit="1" customWidth="1"/>
    <col min="9" max="9" width="15.28515625" bestFit="1" customWidth="1"/>
  </cols>
  <sheetData>
    <row r="1" spans="1:10" s="33" customFormat="1" ht="49.5" x14ac:dyDescent="0.25">
      <c r="A1" s="31" t="s">
        <v>31</v>
      </c>
      <c r="B1" s="31" t="s">
        <v>1</v>
      </c>
      <c r="C1" s="32" t="s">
        <v>504</v>
      </c>
      <c r="D1" s="32" t="s">
        <v>505</v>
      </c>
      <c r="E1" s="32" t="s">
        <v>419</v>
      </c>
      <c r="F1" s="32" t="s">
        <v>420</v>
      </c>
      <c r="G1" s="32" t="s">
        <v>32</v>
      </c>
      <c r="H1" s="32" t="s">
        <v>33</v>
      </c>
    </row>
    <row r="2" spans="1:10" ht="16.5" x14ac:dyDescent="0.3">
      <c r="A2" s="34">
        <v>1</v>
      </c>
      <c r="B2" s="35" t="s">
        <v>19</v>
      </c>
      <c r="C2" s="36">
        <f>'Land, Stamp Duty and rent c (2)'!F13</f>
        <v>367956900</v>
      </c>
      <c r="D2" s="36">
        <f t="shared" ref="D2:D10" si="0">C2/10^7</f>
        <v>36.79569</v>
      </c>
      <c r="E2" s="36">
        <v>367956900</v>
      </c>
      <c r="F2" s="36">
        <f t="shared" ref="F2:F4" si="1">E2/10^7</f>
        <v>36.79569</v>
      </c>
      <c r="G2" s="37">
        <f>C2-E2</f>
        <v>0</v>
      </c>
      <c r="H2" s="37">
        <f>G2/10^7</f>
        <v>0</v>
      </c>
    </row>
    <row r="3" spans="1:10" ht="16.5" x14ac:dyDescent="0.3">
      <c r="A3" s="34">
        <v>2</v>
      </c>
      <c r="B3" s="35" t="s">
        <v>41</v>
      </c>
      <c r="C3" s="36">
        <f>ROUND('Rent Cost'!F67,0)</f>
        <v>52958946</v>
      </c>
      <c r="D3" s="36">
        <f t="shared" si="0"/>
        <v>5.2958945999999996</v>
      </c>
      <c r="E3" s="36">
        <v>24949000</v>
      </c>
      <c r="F3" s="36">
        <f t="shared" si="1"/>
        <v>2.4948999999999999</v>
      </c>
      <c r="G3" s="37">
        <f>C3-E3</f>
        <v>28009946</v>
      </c>
      <c r="H3" s="37">
        <f>G3/10^7</f>
        <v>2.8009946000000001</v>
      </c>
    </row>
    <row r="4" spans="1:10" ht="31.5" x14ac:dyDescent="0.3">
      <c r="A4" s="34">
        <v>3</v>
      </c>
      <c r="B4" s="11" t="s">
        <v>128</v>
      </c>
      <c r="C4" s="225">
        <f>ROUND('Construction Cost'!D1325,0)</f>
        <v>326774057</v>
      </c>
      <c r="D4" s="225">
        <f t="shared" si="0"/>
        <v>32.677405700000001</v>
      </c>
      <c r="E4" s="225">
        <v>281643876</v>
      </c>
      <c r="F4" s="225">
        <f t="shared" si="1"/>
        <v>28.164387600000001</v>
      </c>
      <c r="G4" s="227">
        <f>C4-E4</f>
        <v>45130181</v>
      </c>
      <c r="H4" s="227">
        <f>G4/10^7</f>
        <v>4.5130181</v>
      </c>
    </row>
    <row r="5" spans="1:10" ht="31.5" x14ac:dyDescent="0.3">
      <c r="A5" s="34">
        <v>4</v>
      </c>
      <c r="B5" s="11" t="s">
        <v>20</v>
      </c>
      <c r="C5" s="226"/>
      <c r="D5" s="226"/>
      <c r="E5" s="226"/>
      <c r="F5" s="226"/>
      <c r="G5" s="228"/>
      <c r="H5" s="228"/>
      <c r="I5" s="1"/>
      <c r="J5" s="2"/>
    </row>
    <row r="6" spans="1:10" ht="16.5" x14ac:dyDescent="0.3">
      <c r="A6" s="34">
        <v>5</v>
      </c>
      <c r="B6" s="40" t="s">
        <v>34</v>
      </c>
      <c r="C6" s="41">
        <f>'TDR &amp; Approval'!F97</f>
        <v>257684850</v>
      </c>
      <c r="D6" s="36">
        <f t="shared" si="0"/>
        <v>25.768484999999998</v>
      </c>
      <c r="E6" s="41">
        <v>216454888</v>
      </c>
      <c r="F6" s="36">
        <f t="shared" ref="F6:F10" si="2">E6/10^7</f>
        <v>21.645488799999999</v>
      </c>
      <c r="G6" s="37">
        <f t="shared" ref="G6:G9" si="3">C6-E6</f>
        <v>41229962</v>
      </c>
      <c r="H6" s="37">
        <f t="shared" ref="H6:H10" si="4">G6/10^7</f>
        <v>4.1229962000000002</v>
      </c>
    </row>
    <row r="7" spans="1:10" ht="16.5" x14ac:dyDescent="0.3">
      <c r="A7" s="34">
        <v>6</v>
      </c>
      <c r="B7" s="42" t="s">
        <v>35</v>
      </c>
      <c r="C7" s="43">
        <f>Professional!E57</f>
        <v>26859615</v>
      </c>
      <c r="D7" s="36">
        <f t="shared" si="0"/>
        <v>2.6859614999999999</v>
      </c>
      <c r="E7" s="43">
        <v>26560935</v>
      </c>
      <c r="F7" s="36">
        <f t="shared" si="2"/>
        <v>2.6560934999999999</v>
      </c>
      <c r="G7" s="37">
        <f t="shared" si="3"/>
        <v>298680</v>
      </c>
      <c r="H7" s="37">
        <f t="shared" si="4"/>
        <v>2.9867999999999999E-2</v>
      </c>
    </row>
    <row r="8" spans="1:10" ht="16.5" x14ac:dyDescent="0.3">
      <c r="A8" s="34">
        <v>7</v>
      </c>
      <c r="B8" s="38" t="s">
        <v>36</v>
      </c>
      <c r="C8" s="39">
        <f>Admin!F253</f>
        <v>41539260.400000006</v>
      </c>
      <c r="D8" s="36">
        <f t="shared" si="0"/>
        <v>4.1539260400000009</v>
      </c>
      <c r="E8" s="39">
        <v>36081954.480000004</v>
      </c>
      <c r="F8" s="36">
        <f t="shared" si="2"/>
        <v>3.6081954480000005</v>
      </c>
      <c r="G8" s="37">
        <f t="shared" si="3"/>
        <v>5457305.9200000018</v>
      </c>
      <c r="H8" s="37">
        <f t="shared" si="4"/>
        <v>0.54573059200000018</v>
      </c>
    </row>
    <row r="9" spans="1:10" ht="16.5" x14ac:dyDescent="0.3">
      <c r="A9" s="34">
        <v>8</v>
      </c>
      <c r="B9" s="38" t="s">
        <v>37</v>
      </c>
      <c r="C9" s="39">
        <f>MArketing!E65</f>
        <v>82426974</v>
      </c>
      <c r="D9" s="36">
        <f t="shared" si="0"/>
        <v>8.2426974000000008</v>
      </c>
      <c r="E9" s="39">
        <v>62171450</v>
      </c>
      <c r="F9" s="36">
        <f t="shared" si="2"/>
        <v>6.2171450000000004</v>
      </c>
      <c r="G9" s="37">
        <f t="shared" si="3"/>
        <v>20255524</v>
      </c>
      <c r="H9" s="37">
        <f t="shared" si="4"/>
        <v>2.0255524</v>
      </c>
    </row>
    <row r="10" spans="1:10" ht="16.5" x14ac:dyDescent="0.3">
      <c r="A10" s="34">
        <v>9</v>
      </c>
      <c r="B10" s="42" t="s">
        <v>38</v>
      </c>
      <c r="C10" s="43">
        <f>Interest!C13</f>
        <v>23280567</v>
      </c>
      <c r="D10" s="36">
        <f t="shared" si="0"/>
        <v>2.3280566999999999</v>
      </c>
      <c r="E10" s="43">
        <v>14420469</v>
      </c>
      <c r="F10" s="36">
        <f t="shared" si="2"/>
        <v>1.4420469</v>
      </c>
      <c r="G10" s="37">
        <f>C10-E10</f>
        <v>8860098</v>
      </c>
      <c r="H10" s="37">
        <f t="shared" si="4"/>
        <v>0.88600979999999996</v>
      </c>
    </row>
    <row r="11" spans="1:10" ht="16.5" x14ac:dyDescent="0.3">
      <c r="A11" s="34"/>
      <c r="B11" s="44" t="s">
        <v>29</v>
      </c>
      <c r="C11" s="45">
        <f>SUM(C2:C10)</f>
        <v>1179481169.4000001</v>
      </c>
      <c r="D11" s="45">
        <f>SUM(D2:D10)</f>
        <v>117.94811694000001</v>
      </c>
      <c r="E11" s="45">
        <f>SUM(E2:E10)</f>
        <v>1030239472.48</v>
      </c>
      <c r="F11" s="45">
        <f>SUM(F2:F10)</f>
        <v>103.023947248</v>
      </c>
      <c r="G11" s="46">
        <f t="shared" ref="G11:H11" si="5">SUM(G2:G10)</f>
        <v>149241696.92000002</v>
      </c>
      <c r="H11" s="46">
        <f t="shared" si="5"/>
        <v>14.924169692000001</v>
      </c>
    </row>
    <row r="13" spans="1:10" x14ac:dyDescent="0.25">
      <c r="C13" s="1">
        <v>500000000</v>
      </c>
    </row>
    <row r="14" spans="1:10" x14ac:dyDescent="0.25">
      <c r="C14" s="1">
        <f>C13-C10</f>
        <v>476719433</v>
      </c>
      <c r="D14"/>
      <c r="E14"/>
      <c r="F14"/>
    </row>
    <row r="15" spans="1:10" x14ac:dyDescent="0.25">
      <c r="D15"/>
      <c r="E15"/>
      <c r="F15"/>
    </row>
    <row r="16" spans="1:10" x14ac:dyDescent="0.25">
      <c r="D16"/>
      <c r="E16"/>
      <c r="F16"/>
    </row>
    <row r="17" spans="4:6" x14ac:dyDescent="0.25">
      <c r="D17"/>
      <c r="E17"/>
      <c r="F17"/>
    </row>
    <row r="18" spans="4:6" x14ac:dyDescent="0.25">
      <c r="D18"/>
      <c r="E18"/>
      <c r="F18"/>
    </row>
    <row r="19" spans="4:6" x14ac:dyDescent="0.25">
      <c r="D19"/>
      <c r="E19"/>
      <c r="F19"/>
    </row>
    <row r="20" spans="4:6" x14ac:dyDescent="0.25">
      <c r="D20"/>
      <c r="E20"/>
      <c r="F20"/>
    </row>
    <row r="21" spans="4:6" x14ac:dyDescent="0.25">
      <c r="D21"/>
      <c r="E21"/>
      <c r="F21"/>
    </row>
    <row r="22" spans="4:6" x14ac:dyDescent="0.25">
      <c r="D22"/>
      <c r="E22"/>
      <c r="F22"/>
    </row>
    <row r="23" spans="4:6" x14ac:dyDescent="0.25">
      <c r="D23"/>
      <c r="E23"/>
      <c r="F23"/>
    </row>
    <row r="24" spans="4:6" x14ac:dyDescent="0.25">
      <c r="D24"/>
      <c r="E24"/>
      <c r="F24"/>
    </row>
    <row r="25" spans="4:6" x14ac:dyDescent="0.25">
      <c r="D25"/>
      <c r="E25"/>
      <c r="F25"/>
    </row>
    <row r="26" spans="4:6" x14ac:dyDescent="0.25">
      <c r="D26"/>
      <c r="E26"/>
      <c r="F26"/>
    </row>
  </sheetData>
  <mergeCells count="6">
    <mergeCell ref="C4:C5"/>
    <mergeCell ref="D4:D5"/>
    <mergeCell ref="G4:G5"/>
    <mergeCell ref="H4:H5"/>
    <mergeCell ref="E4:E5"/>
    <mergeCell ref="F4:F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7874E-5BFD-4A19-84F8-52510A8F5CCD}">
  <dimension ref="A1:M936"/>
  <sheetViews>
    <sheetView workbookViewId="0">
      <selection activeCell="I4" sqref="I4:L21"/>
    </sheetView>
  </sheetViews>
  <sheetFormatPr defaultColWidth="14.42578125" defaultRowHeight="16.5" x14ac:dyDescent="0.3"/>
  <cols>
    <col min="1" max="1" width="6.85546875" style="91" customWidth="1"/>
    <col min="2" max="2" width="16" style="91" bestFit="1" customWidth="1"/>
    <col min="3" max="3" width="11.42578125" style="91" customWidth="1"/>
    <col min="4" max="4" width="14.28515625" style="91" customWidth="1"/>
    <col min="5" max="5" width="16" style="91" customWidth="1"/>
    <col min="6" max="6" width="17.140625" style="91" customWidth="1"/>
    <col min="7" max="7" width="16.5703125" style="91" customWidth="1"/>
    <col min="8" max="8" width="17.42578125" style="91" customWidth="1"/>
    <col min="9" max="9" width="6.85546875" style="89" bestFit="1" customWidth="1"/>
    <col min="10" max="10" width="38.140625" style="89" bestFit="1" customWidth="1"/>
    <col min="11" max="11" width="15.28515625" style="90" customWidth="1"/>
    <col min="12" max="19" width="8.7109375" style="91" customWidth="1"/>
    <col min="20" max="16384" width="14.42578125" style="91"/>
  </cols>
  <sheetData>
    <row r="1" spans="1:13" x14ac:dyDescent="0.3">
      <c r="A1" s="230" t="s">
        <v>58</v>
      </c>
      <c r="B1" s="231"/>
      <c r="C1" s="231"/>
      <c r="D1" s="231"/>
      <c r="E1" s="231"/>
      <c r="F1" s="88"/>
      <c r="G1" s="88"/>
      <c r="H1" s="88"/>
    </row>
    <row r="2" spans="1:13" x14ac:dyDescent="0.3">
      <c r="A2" s="83" t="s">
        <v>31</v>
      </c>
      <c r="B2" s="84" t="s">
        <v>59</v>
      </c>
      <c r="C2" s="83" t="s">
        <v>0</v>
      </c>
      <c r="D2" s="92" t="s">
        <v>1</v>
      </c>
      <c r="E2" s="93" t="s">
        <v>60</v>
      </c>
      <c r="F2" s="93" t="s">
        <v>61</v>
      </c>
      <c r="G2" s="88"/>
      <c r="H2" s="88"/>
    </row>
    <row r="3" spans="1:13" x14ac:dyDescent="0.3">
      <c r="A3" s="83">
        <v>1</v>
      </c>
      <c r="B3" s="232" t="s">
        <v>102</v>
      </c>
      <c r="C3" s="233" t="s">
        <v>103</v>
      </c>
      <c r="D3" s="92" t="s">
        <v>104</v>
      </c>
      <c r="E3" s="93">
        <v>350400000</v>
      </c>
      <c r="F3" s="93">
        <f>E3</f>
        <v>350400000</v>
      </c>
      <c r="G3" s="88"/>
      <c r="H3" s="88"/>
    </row>
    <row r="4" spans="1:13" ht="15" customHeight="1" x14ac:dyDescent="0.3">
      <c r="A4" s="83">
        <v>2</v>
      </c>
      <c r="B4" s="232"/>
      <c r="C4" s="233"/>
      <c r="D4" s="92" t="s">
        <v>39</v>
      </c>
      <c r="E4" s="93">
        <v>17520000</v>
      </c>
      <c r="F4" s="93">
        <f>E4</f>
        <v>17520000</v>
      </c>
      <c r="G4" s="88"/>
      <c r="H4" s="88"/>
      <c r="I4" s="94" t="s">
        <v>31</v>
      </c>
      <c r="J4" s="94" t="s">
        <v>1</v>
      </c>
      <c r="K4" s="85"/>
      <c r="L4" s="83"/>
    </row>
    <row r="5" spans="1:13" x14ac:dyDescent="0.3">
      <c r="A5" s="83">
        <v>3</v>
      </c>
      <c r="B5" s="232"/>
      <c r="C5" s="233"/>
      <c r="D5" s="234" t="s">
        <v>40</v>
      </c>
      <c r="E5" s="93">
        <v>30000</v>
      </c>
      <c r="F5" s="93">
        <f t="shared" ref="F5:F6" si="0">E5</f>
        <v>30000</v>
      </c>
      <c r="G5" s="88"/>
      <c r="H5" s="88"/>
      <c r="I5" s="94">
        <v>1</v>
      </c>
      <c r="J5" s="94" t="s">
        <v>105</v>
      </c>
      <c r="K5" s="85">
        <v>58</v>
      </c>
      <c r="L5" s="83" t="s">
        <v>106</v>
      </c>
    </row>
    <row r="6" spans="1:13" x14ac:dyDescent="0.3">
      <c r="A6" s="83">
        <v>4</v>
      </c>
      <c r="B6" s="232"/>
      <c r="C6" s="233"/>
      <c r="D6" s="234"/>
      <c r="E6" s="93">
        <v>1900</v>
      </c>
      <c r="F6" s="93">
        <f t="shared" si="0"/>
        <v>1900</v>
      </c>
      <c r="G6" s="88"/>
      <c r="H6" s="88"/>
      <c r="I6" s="94">
        <v>2</v>
      </c>
      <c r="J6" s="94" t="s">
        <v>107</v>
      </c>
      <c r="K6" s="85">
        <v>38</v>
      </c>
      <c r="L6" s="83" t="s">
        <v>106</v>
      </c>
    </row>
    <row r="7" spans="1:13" x14ac:dyDescent="0.3">
      <c r="A7" s="83">
        <v>5</v>
      </c>
      <c r="B7" s="229" t="s">
        <v>108</v>
      </c>
      <c r="C7" s="229" t="s">
        <v>109</v>
      </c>
      <c r="D7" s="92" t="s">
        <v>39</v>
      </c>
      <c r="E7" s="93">
        <v>500</v>
      </c>
      <c r="F7" s="93">
        <f>E7</f>
        <v>500</v>
      </c>
      <c r="G7" s="88"/>
      <c r="H7" s="88"/>
      <c r="I7" s="94">
        <v>3</v>
      </c>
      <c r="J7" s="94" t="s">
        <v>110</v>
      </c>
      <c r="K7" s="85">
        <v>6</v>
      </c>
      <c r="L7" s="83" t="s">
        <v>106</v>
      </c>
    </row>
    <row r="8" spans="1:13" x14ac:dyDescent="0.3">
      <c r="A8" s="83">
        <v>6</v>
      </c>
      <c r="B8" s="229"/>
      <c r="C8" s="229"/>
      <c r="D8" s="95" t="s">
        <v>40</v>
      </c>
      <c r="E8" s="93">
        <v>1900</v>
      </c>
      <c r="F8" s="93">
        <f t="shared" ref="F8:F9" si="1">E8</f>
        <v>1900</v>
      </c>
      <c r="G8" s="88"/>
      <c r="H8" s="88"/>
      <c r="I8" s="94">
        <v>4</v>
      </c>
      <c r="J8" s="94" t="s">
        <v>111</v>
      </c>
      <c r="K8" s="85">
        <v>16000</v>
      </c>
      <c r="L8" s="83" t="s">
        <v>112</v>
      </c>
      <c r="M8" s="96"/>
    </row>
    <row r="9" spans="1:13" x14ac:dyDescent="0.3">
      <c r="A9" s="83">
        <v>7</v>
      </c>
      <c r="B9" s="229"/>
      <c r="C9" s="229"/>
      <c r="D9" s="82"/>
      <c r="E9" s="93">
        <v>100</v>
      </c>
      <c r="F9" s="93">
        <f t="shared" si="1"/>
        <v>100</v>
      </c>
      <c r="G9" s="88"/>
      <c r="H9" s="88"/>
      <c r="I9" s="94">
        <v>5</v>
      </c>
      <c r="J9" s="97" t="s">
        <v>113</v>
      </c>
      <c r="K9" s="86">
        <f>(K8*K5*12)</f>
        <v>11136000</v>
      </c>
      <c r="L9" s="98" t="s">
        <v>112</v>
      </c>
    </row>
    <row r="10" spans="1:13" x14ac:dyDescent="0.3">
      <c r="A10" s="83">
        <v>5</v>
      </c>
      <c r="B10" s="229" t="s">
        <v>114</v>
      </c>
      <c r="C10" s="229" t="s">
        <v>115</v>
      </c>
      <c r="D10" s="92" t="s">
        <v>39</v>
      </c>
      <c r="E10" s="93">
        <v>500</v>
      </c>
      <c r="F10" s="93">
        <f>E10</f>
        <v>500</v>
      </c>
      <c r="G10" s="88"/>
      <c r="H10" s="88"/>
      <c r="I10" s="94">
        <v>6</v>
      </c>
      <c r="J10" s="94" t="s">
        <v>116</v>
      </c>
      <c r="K10" s="85">
        <v>17000</v>
      </c>
      <c r="L10" s="83" t="s">
        <v>112</v>
      </c>
    </row>
    <row r="11" spans="1:13" x14ac:dyDescent="0.3">
      <c r="A11" s="83">
        <v>6</v>
      </c>
      <c r="B11" s="229"/>
      <c r="C11" s="229"/>
      <c r="D11" s="95" t="s">
        <v>40</v>
      </c>
      <c r="E11" s="93">
        <v>1900</v>
      </c>
      <c r="F11" s="93">
        <f t="shared" ref="F11:F12" si="2">E11</f>
        <v>1900</v>
      </c>
      <c r="G11" s="88"/>
      <c r="H11" s="88"/>
      <c r="I11" s="94">
        <v>7</v>
      </c>
      <c r="J11" s="97" t="s">
        <v>117</v>
      </c>
      <c r="K11" s="86">
        <f>K10*K5*12</f>
        <v>11832000</v>
      </c>
      <c r="L11" s="98" t="s">
        <v>112</v>
      </c>
    </row>
    <row r="12" spans="1:13" x14ac:dyDescent="0.3">
      <c r="A12" s="83">
        <v>7</v>
      </c>
      <c r="B12" s="229"/>
      <c r="C12" s="229"/>
      <c r="D12" s="82"/>
      <c r="E12" s="93">
        <v>100</v>
      </c>
      <c r="F12" s="93">
        <f t="shared" si="2"/>
        <v>100</v>
      </c>
      <c r="G12" s="88"/>
      <c r="H12" s="88"/>
      <c r="I12" s="94">
        <v>8</v>
      </c>
      <c r="J12" s="94" t="s">
        <v>118</v>
      </c>
      <c r="K12" s="85">
        <v>18000</v>
      </c>
      <c r="L12" s="83" t="s">
        <v>112</v>
      </c>
    </row>
    <row r="13" spans="1:13" x14ac:dyDescent="0.3">
      <c r="A13" s="98"/>
      <c r="B13" s="99" t="s">
        <v>50</v>
      </c>
      <c r="C13" s="82"/>
      <c r="D13" s="82"/>
      <c r="E13" s="87">
        <f>SUM(E3:E12)</f>
        <v>367956900</v>
      </c>
      <c r="F13" s="87">
        <f>SUM(F3:F12)</f>
        <v>367956900</v>
      </c>
      <c r="G13" s="88"/>
      <c r="H13" s="88"/>
      <c r="I13" s="94">
        <v>9</v>
      </c>
      <c r="J13" s="97" t="s">
        <v>119</v>
      </c>
      <c r="K13" s="86">
        <f>K12*K5*12</f>
        <v>12528000</v>
      </c>
      <c r="L13" s="98" t="s">
        <v>112</v>
      </c>
    </row>
    <row r="14" spans="1:13" x14ac:dyDescent="0.3">
      <c r="B14" s="100"/>
      <c r="D14" s="101"/>
      <c r="E14" s="88"/>
      <c r="F14" s="88"/>
      <c r="G14" s="88"/>
      <c r="H14" s="88"/>
      <c r="I14" s="94">
        <v>10</v>
      </c>
      <c r="J14" s="94" t="s">
        <v>120</v>
      </c>
      <c r="K14" s="85">
        <v>60000</v>
      </c>
      <c r="L14" s="98" t="s">
        <v>112</v>
      </c>
    </row>
    <row r="15" spans="1:13" x14ac:dyDescent="0.3">
      <c r="B15" s="100"/>
      <c r="D15" s="101"/>
      <c r="E15" s="88"/>
      <c r="F15" s="88"/>
      <c r="G15" s="88"/>
      <c r="H15" s="88"/>
      <c r="I15" s="94">
        <v>11</v>
      </c>
      <c r="J15" s="97" t="s">
        <v>121</v>
      </c>
      <c r="K15" s="86">
        <f>K14*K7</f>
        <v>360000</v>
      </c>
      <c r="L15" s="98" t="s">
        <v>112</v>
      </c>
    </row>
    <row r="16" spans="1:13" x14ac:dyDescent="0.3">
      <c r="B16" s="100"/>
      <c r="D16" s="101"/>
      <c r="E16" s="88"/>
      <c r="F16" s="88"/>
      <c r="G16" s="88"/>
      <c r="H16" s="88"/>
      <c r="I16" s="94">
        <v>12</v>
      </c>
      <c r="J16" s="94" t="s">
        <v>122</v>
      </c>
      <c r="K16" s="85">
        <v>15000</v>
      </c>
      <c r="L16" s="98" t="s">
        <v>112</v>
      </c>
    </row>
    <row r="17" spans="2:12" x14ac:dyDescent="0.3">
      <c r="B17" s="100"/>
      <c r="D17" s="101"/>
      <c r="E17" s="88"/>
      <c r="F17" s="88"/>
      <c r="G17" s="88"/>
      <c r="H17" s="88"/>
      <c r="I17" s="94">
        <v>13</v>
      </c>
      <c r="J17" s="97" t="s">
        <v>123</v>
      </c>
      <c r="K17" s="86">
        <f>K16*K6</f>
        <v>570000</v>
      </c>
      <c r="L17" s="98" t="s">
        <v>112</v>
      </c>
    </row>
    <row r="18" spans="2:12" x14ac:dyDescent="0.3">
      <c r="B18" s="100"/>
      <c r="D18" s="101"/>
      <c r="E18" s="88"/>
      <c r="F18" s="88"/>
      <c r="G18" s="88"/>
      <c r="H18" s="88"/>
      <c r="I18" s="94">
        <v>14</v>
      </c>
      <c r="J18" s="94" t="s">
        <v>124</v>
      </c>
      <c r="K18" s="85">
        <v>20000</v>
      </c>
      <c r="L18" s="98" t="s">
        <v>112</v>
      </c>
    </row>
    <row r="19" spans="2:12" x14ac:dyDescent="0.3">
      <c r="B19" s="100"/>
      <c r="D19" s="101"/>
      <c r="E19" s="88"/>
      <c r="F19" s="88"/>
      <c r="G19" s="88"/>
      <c r="H19" s="88"/>
      <c r="I19" s="94">
        <v>15</v>
      </c>
      <c r="J19" s="97" t="s">
        <v>125</v>
      </c>
      <c r="K19" s="86">
        <f>K18*K5</f>
        <v>1160000</v>
      </c>
      <c r="L19" s="98" t="s">
        <v>112</v>
      </c>
    </row>
    <row r="20" spans="2:12" x14ac:dyDescent="0.3">
      <c r="B20" s="100"/>
      <c r="D20" s="101"/>
      <c r="E20" s="88"/>
      <c r="F20" s="88"/>
      <c r="G20" s="88"/>
      <c r="H20" s="88"/>
      <c r="I20" s="94">
        <v>16</v>
      </c>
      <c r="J20" s="97" t="s">
        <v>126</v>
      </c>
      <c r="K20" s="86">
        <f>(K8*K5)</f>
        <v>928000</v>
      </c>
      <c r="L20" s="98" t="s">
        <v>112</v>
      </c>
    </row>
    <row r="21" spans="2:12" x14ac:dyDescent="0.3">
      <c r="B21" s="100"/>
      <c r="D21" s="101"/>
      <c r="E21" s="88"/>
      <c r="F21" s="88"/>
      <c r="G21" s="88"/>
      <c r="H21" s="88"/>
      <c r="I21" s="94">
        <v>17</v>
      </c>
      <c r="J21" s="97" t="s">
        <v>127</v>
      </c>
      <c r="K21" s="86">
        <f>K9+K11+K13+K15+K17+K19+K20</f>
        <v>38514000</v>
      </c>
      <c r="L21" s="98" t="s">
        <v>112</v>
      </c>
    </row>
    <row r="22" spans="2:12" x14ac:dyDescent="0.3">
      <c r="B22" s="100"/>
      <c r="D22" s="101"/>
      <c r="E22" s="88"/>
      <c r="F22" s="88"/>
      <c r="G22" s="88"/>
      <c r="H22" s="88"/>
    </row>
    <row r="23" spans="2:12" x14ac:dyDescent="0.3">
      <c r="B23" s="100"/>
      <c r="D23" s="101"/>
      <c r="E23" s="88"/>
      <c r="F23" s="88"/>
      <c r="G23" s="88"/>
      <c r="H23" s="88"/>
    </row>
    <row r="24" spans="2:12" x14ac:dyDescent="0.3">
      <c r="B24" s="100"/>
      <c r="D24" s="101"/>
      <c r="E24" s="88"/>
      <c r="F24" s="88"/>
      <c r="G24" s="88"/>
      <c r="H24" s="88"/>
    </row>
    <row r="25" spans="2:12" x14ac:dyDescent="0.3">
      <c r="B25" s="100"/>
      <c r="D25" s="101"/>
      <c r="E25" s="88"/>
      <c r="F25" s="88"/>
      <c r="G25" s="88"/>
      <c r="H25" s="88"/>
      <c r="I25" s="102"/>
    </row>
    <row r="26" spans="2:12" x14ac:dyDescent="0.3">
      <c r="B26" s="100"/>
      <c r="D26" s="101"/>
      <c r="E26" s="88"/>
      <c r="F26" s="88"/>
      <c r="G26" s="88"/>
      <c r="H26" s="88"/>
    </row>
    <row r="27" spans="2:12" x14ac:dyDescent="0.3">
      <c r="B27" s="100"/>
      <c r="D27" s="101"/>
      <c r="E27" s="88"/>
      <c r="F27" s="88"/>
      <c r="G27" s="88"/>
      <c r="H27" s="88"/>
    </row>
    <row r="28" spans="2:12" x14ac:dyDescent="0.3">
      <c r="B28" s="100"/>
      <c r="D28" s="101"/>
      <c r="E28" s="88"/>
      <c r="F28" s="88"/>
      <c r="G28" s="88"/>
      <c r="H28" s="88"/>
    </row>
    <row r="29" spans="2:12" x14ac:dyDescent="0.3">
      <c r="B29" s="100"/>
      <c r="D29" s="101"/>
      <c r="E29" s="88"/>
      <c r="F29" s="88"/>
      <c r="G29" s="88"/>
      <c r="H29" s="88"/>
    </row>
    <row r="30" spans="2:12" x14ac:dyDescent="0.3">
      <c r="B30" s="100"/>
      <c r="D30" s="101"/>
      <c r="E30" s="88"/>
      <c r="F30" s="88"/>
      <c r="G30" s="88"/>
      <c r="H30" s="88"/>
    </row>
    <row r="31" spans="2:12" x14ac:dyDescent="0.3">
      <c r="B31" s="100"/>
      <c r="D31" s="101"/>
      <c r="E31" s="88"/>
      <c r="F31" s="88"/>
      <c r="G31" s="88"/>
      <c r="H31" s="88"/>
    </row>
    <row r="32" spans="2:12" x14ac:dyDescent="0.3">
      <c r="B32" s="100"/>
      <c r="D32" s="101"/>
      <c r="E32" s="88"/>
      <c r="F32" s="88"/>
      <c r="G32" s="88"/>
      <c r="H32" s="88"/>
    </row>
    <row r="33" spans="2:8" x14ac:dyDescent="0.3">
      <c r="B33" s="100"/>
      <c r="D33" s="101"/>
      <c r="E33" s="88"/>
      <c r="F33" s="88"/>
      <c r="G33" s="88"/>
      <c r="H33" s="88"/>
    </row>
    <row r="34" spans="2:8" x14ac:dyDescent="0.3">
      <c r="B34" s="100"/>
      <c r="D34" s="101"/>
      <c r="E34" s="88"/>
      <c r="F34" s="88"/>
      <c r="G34" s="88"/>
      <c r="H34" s="88"/>
    </row>
    <row r="35" spans="2:8" x14ac:dyDescent="0.3">
      <c r="B35" s="100"/>
      <c r="D35" s="101"/>
      <c r="E35" s="88"/>
      <c r="F35" s="88"/>
      <c r="G35" s="88"/>
      <c r="H35" s="88"/>
    </row>
    <row r="36" spans="2:8" x14ac:dyDescent="0.3">
      <c r="B36" s="100"/>
      <c r="D36" s="101"/>
      <c r="E36" s="88"/>
      <c r="F36" s="88"/>
      <c r="G36" s="88"/>
      <c r="H36" s="88"/>
    </row>
    <row r="37" spans="2:8" x14ac:dyDescent="0.3">
      <c r="B37" s="100"/>
      <c r="D37" s="101"/>
      <c r="E37" s="88"/>
      <c r="F37" s="88"/>
      <c r="G37" s="88"/>
      <c r="H37" s="88"/>
    </row>
    <row r="38" spans="2:8" x14ac:dyDescent="0.3">
      <c r="B38" s="100"/>
      <c r="D38" s="101"/>
      <c r="E38" s="88"/>
      <c r="F38" s="88"/>
      <c r="G38" s="88"/>
      <c r="H38" s="88"/>
    </row>
    <row r="39" spans="2:8" x14ac:dyDescent="0.3">
      <c r="B39" s="100"/>
      <c r="D39" s="101"/>
      <c r="E39" s="88"/>
      <c r="F39" s="88"/>
      <c r="G39" s="88"/>
      <c r="H39" s="88"/>
    </row>
    <row r="40" spans="2:8" x14ac:dyDescent="0.3">
      <c r="B40" s="100"/>
      <c r="D40" s="101"/>
      <c r="E40" s="88"/>
      <c r="F40" s="88"/>
      <c r="G40" s="88"/>
      <c r="H40" s="88"/>
    </row>
    <row r="41" spans="2:8" x14ac:dyDescent="0.3">
      <c r="B41" s="100"/>
      <c r="D41" s="101"/>
      <c r="E41" s="88"/>
      <c r="F41" s="88"/>
      <c r="G41" s="88"/>
      <c r="H41" s="88"/>
    </row>
    <row r="42" spans="2:8" x14ac:dyDescent="0.3">
      <c r="B42" s="100"/>
      <c r="D42" s="101"/>
      <c r="E42" s="88"/>
      <c r="F42" s="88"/>
      <c r="G42" s="88"/>
      <c r="H42" s="88"/>
    </row>
    <row r="43" spans="2:8" x14ac:dyDescent="0.3">
      <c r="B43" s="100"/>
      <c r="D43" s="101"/>
      <c r="E43" s="88"/>
      <c r="F43" s="88"/>
      <c r="G43" s="88"/>
      <c r="H43" s="88"/>
    </row>
    <row r="44" spans="2:8" x14ac:dyDescent="0.3">
      <c r="B44" s="100"/>
      <c r="D44" s="101"/>
      <c r="E44" s="88"/>
      <c r="F44" s="88"/>
      <c r="G44" s="88"/>
      <c r="H44" s="88"/>
    </row>
    <row r="45" spans="2:8" x14ac:dyDescent="0.3">
      <c r="B45" s="100"/>
      <c r="D45" s="101"/>
      <c r="E45" s="88"/>
      <c r="F45" s="88"/>
      <c r="G45" s="88"/>
      <c r="H45" s="88"/>
    </row>
    <row r="46" spans="2:8" x14ac:dyDescent="0.3">
      <c r="B46" s="100"/>
      <c r="D46" s="101"/>
      <c r="E46" s="88"/>
      <c r="F46" s="88"/>
      <c r="G46" s="88"/>
      <c r="H46" s="88"/>
    </row>
    <row r="47" spans="2:8" x14ac:dyDescent="0.3">
      <c r="B47" s="100"/>
      <c r="D47" s="101"/>
      <c r="E47" s="88"/>
      <c r="F47" s="88"/>
      <c r="G47" s="88"/>
      <c r="H47" s="88"/>
    </row>
    <row r="48" spans="2:8" x14ac:dyDescent="0.3">
      <c r="B48" s="100"/>
      <c r="D48" s="101"/>
      <c r="E48" s="88"/>
      <c r="F48" s="88"/>
      <c r="G48" s="88"/>
      <c r="H48" s="88"/>
    </row>
    <row r="49" spans="2:8" x14ac:dyDescent="0.3">
      <c r="B49" s="100"/>
      <c r="D49" s="101"/>
      <c r="E49" s="88"/>
      <c r="F49" s="88"/>
      <c r="G49" s="88"/>
      <c r="H49" s="88"/>
    </row>
    <row r="50" spans="2:8" x14ac:dyDescent="0.3">
      <c r="B50" s="100"/>
      <c r="D50" s="101"/>
      <c r="E50" s="88"/>
      <c r="F50" s="88"/>
      <c r="G50" s="88"/>
      <c r="H50" s="88"/>
    </row>
    <row r="51" spans="2:8" x14ac:dyDescent="0.3">
      <c r="B51" s="100"/>
      <c r="D51" s="101"/>
      <c r="E51" s="88"/>
      <c r="F51" s="88"/>
      <c r="G51" s="88"/>
      <c r="H51" s="88"/>
    </row>
    <row r="52" spans="2:8" x14ac:dyDescent="0.3">
      <c r="B52" s="100"/>
      <c r="D52" s="101"/>
      <c r="E52" s="88"/>
      <c r="F52" s="88"/>
      <c r="G52" s="88"/>
      <c r="H52" s="88"/>
    </row>
    <row r="53" spans="2:8" x14ac:dyDescent="0.3">
      <c r="B53" s="100"/>
      <c r="D53" s="101"/>
      <c r="E53" s="88"/>
      <c r="F53" s="88"/>
      <c r="G53" s="88"/>
      <c r="H53" s="88"/>
    </row>
    <row r="54" spans="2:8" x14ac:dyDescent="0.3">
      <c r="B54" s="100"/>
      <c r="D54" s="101"/>
      <c r="E54" s="88"/>
      <c r="F54" s="88"/>
      <c r="G54" s="88"/>
      <c r="H54" s="88"/>
    </row>
    <row r="55" spans="2:8" x14ac:dyDescent="0.3">
      <c r="B55" s="100"/>
      <c r="D55" s="101"/>
      <c r="E55" s="88"/>
      <c r="F55" s="88"/>
      <c r="G55" s="88"/>
      <c r="H55" s="88"/>
    </row>
    <row r="56" spans="2:8" x14ac:dyDescent="0.3">
      <c r="B56" s="100"/>
      <c r="D56" s="101"/>
      <c r="E56" s="88"/>
      <c r="F56" s="88"/>
      <c r="G56" s="88"/>
      <c r="H56" s="88"/>
    </row>
    <row r="57" spans="2:8" x14ac:dyDescent="0.3">
      <c r="B57" s="100"/>
      <c r="D57" s="101"/>
      <c r="E57" s="88"/>
      <c r="F57" s="88"/>
      <c r="G57" s="88"/>
      <c r="H57" s="88"/>
    </row>
    <row r="58" spans="2:8" x14ac:dyDescent="0.3">
      <c r="B58" s="100"/>
      <c r="D58" s="101"/>
      <c r="E58" s="88"/>
      <c r="F58" s="88"/>
      <c r="G58" s="88"/>
      <c r="H58" s="88"/>
    </row>
    <row r="59" spans="2:8" x14ac:dyDescent="0.3">
      <c r="B59" s="100"/>
      <c r="D59" s="101"/>
      <c r="E59" s="88"/>
      <c r="F59" s="88"/>
      <c r="G59" s="88"/>
      <c r="H59" s="88"/>
    </row>
    <row r="60" spans="2:8" x14ac:dyDescent="0.3">
      <c r="B60" s="100"/>
      <c r="D60" s="101"/>
      <c r="E60" s="88"/>
      <c r="F60" s="88"/>
      <c r="G60" s="88"/>
      <c r="H60" s="88"/>
    </row>
    <row r="61" spans="2:8" x14ac:dyDescent="0.3">
      <c r="B61" s="100"/>
      <c r="D61" s="101"/>
      <c r="E61" s="88"/>
      <c r="F61" s="88"/>
      <c r="G61" s="88"/>
      <c r="H61" s="88"/>
    </row>
    <row r="62" spans="2:8" x14ac:dyDescent="0.3">
      <c r="B62" s="100"/>
      <c r="D62" s="101"/>
      <c r="E62" s="88"/>
      <c r="F62" s="88"/>
      <c r="G62" s="88"/>
      <c r="H62" s="88"/>
    </row>
    <row r="63" spans="2:8" x14ac:dyDescent="0.3">
      <c r="B63" s="100"/>
      <c r="D63" s="101"/>
      <c r="E63" s="88"/>
      <c r="F63" s="88"/>
      <c r="G63" s="88"/>
      <c r="H63" s="88"/>
    </row>
    <row r="64" spans="2:8" x14ac:dyDescent="0.3">
      <c r="B64" s="100"/>
      <c r="D64" s="101"/>
      <c r="E64" s="88"/>
      <c r="F64" s="88"/>
      <c r="G64" s="88"/>
      <c r="H64" s="88"/>
    </row>
    <row r="65" spans="2:8" x14ac:dyDescent="0.3">
      <c r="B65" s="100"/>
      <c r="D65" s="101"/>
      <c r="E65" s="88"/>
      <c r="F65" s="88"/>
      <c r="G65" s="88"/>
      <c r="H65" s="88"/>
    </row>
    <row r="66" spans="2:8" x14ac:dyDescent="0.3">
      <c r="B66" s="100"/>
      <c r="D66" s="101"/>
      <c r="E66" s="88"/>
      <c r="F66" s="88"/>
      <c r="G66" s="88"/>
      <c r="H66" s="88"/>
    </row>
    <row r="67" spans="2:8" x14ac:dyDescent="0.3">
      <c r="B67" s="100"/>
      <c r="D67" s="101"/>
      <c r="E67" s="88"/>
      <c r="F67" s="88"/>
      <c r="G67" s="88"/>
      <c r="H67" s="88"/>
    </row>
    <row r="68" spans="2:8" x14ac:dyDescent="0.3">
      <c r="B68" s="100"/>
      <c r="D68" s="101"/>
      <c r="E68" s="88"/>
      <c r="F68" s="88"/>
      <c r="G68" s="88"/>
      <c r="H68" s="88"/>
    </row>
    <row r="69" spans="2:8" x14ac:dyDescent="0.3">
      <c r="B69" s="100"/>
      <c r="D69" s="101"/>
      <c r="E69" s="88"/>
      <c r="F69" s="88"/>
      <c r="G69" s="88"/>
      <c r="H69" s="88"/>
    </row>
    <row r="70" spans="2:8" x14ac:dyDescent="0.3">
      <c r="B70" s="100"/>
      <c r="D70" s="101"/>
      <c r="E70" s="88"/>
      <c r="F70" s="88"/>
      <c r="G70" s="88"/>
      <c r="H70" s="88"/>
    </row>
    <row r="71" spans="2:8" x14ac:dyDescent="0.3">
      <c r="B71" s="100"/>
      <c r="D71" s="101"/>
      <c r="E71" s="88"/>
      <c r="F71" s="88"/>
      <c r="G71" s="88"/>
      <c r="H71" s="88"/>
    </row>
    <row r="72" spans="2:8" x14ac:dyDescent="0.3">
      <c r="B72" s="100"/>
      <c r="D72" s="101"/>
      <c r="E72" s="88"/>
      <c r="F72" s="88"/>
      <c r="G72" s="88"/>
      <c r="H72" s="88"/>
    </row>
    <row r="73" spans="2:8" x14ac:dyDescent="0.3">
      <c r="B73" s="100"/>
      <c r="D73" s="101"/>
      <c r="E73" s="88"/>
      <c r="F73" s="88"/>
      <c r="G73" s="88"/>
      <c r="H73" s="88"/>
    </row>
    <row r="74" spans="2:8" x14ac:dyDescent="0.3">
      <c r="B74" s="100"/>
      <c r="D74" s="101"/>
      <c r="E74" s="88"/>
      <c r="F74" s="88"/>
      <c r="G74" s="88"/>
      <c r="H74" s="88"/>
    </row>
    <row r="75" spans="2:8" x14ac:dyDescent="0.3">
      <c r="B75" s="100"/>
      <c r="D75" s="101"/>
      <c r="E75" s="88"/>
      <c r="F75" s="88"/>
      <c r="G75" s="88"/>
      <c r="H75" s="88"/>
    </row>
    <row r="76" spans="2:8" x14ac:dyDescent="0.3">
      <c r="B76" s="100"/>
      <c r="D76" s="101"/>
      <c r="E76" s="88"/>
      <c r="F76" s="88"/>
      <c r="G76" s="88"/>
      <c r="H76" s="88"/>
    </row>
    <row r="77" spans="2:8" x14ac:dyDescent="0.3">
      <c r="B77" s="100"/>
      <c r="D77" s="101"/>
      <c r="E77" s="88"/>
      <c r="F77" s="88"/>
      <c r="G77" s="88"/>
      <c r="H77" s="88"/>
    </row>
    <row r="78" spans="2:8" x14ac:dyDescent="0.3">
      <c r="B78" s="100"/>
      <c r="D78" s="101"/>
      <c r="E78" s="88"/>
      <c r="F78" s="88"/>
      <c r="G78" s="88"/>
      <c r="H78" s="88"/>
    </row>
    <row r="79" spans="2:8" x14ac:dyDescent="0.3">
      <c r="B79" s="100"/>
      <c r="D79" s="101"/>
      <c r="E79" s="88"/>
      <c r="F79" s="88"/>
      <c r="G79" s="88"/>
      <c r="H79" s="88"/>
    </row>
    <row r="80" spans="2:8" x14ac:dyDescent="0.3">
      <c r="B80" s="100"/>
      <c r="D80" s="101"/>
      <c r="E80" s="88"/>
      <c r="F80" s="88"/>
      <c r="G80" s="88"/>
      <c r="H80" s="88"/>
    </row>
    <row r="81" spans="2:8" x14ac:dyDescent="0.3">
      <c r="B81" s="100"/>
      <c r="D81" s="101"/>
      <c r="E81" s="88"/>
      <c r="F81" s="88"/>
      <c r="G81" s="88"/>
      <c r="H81" s="88"/>
    </row>
    <row r="82" spans="2:8" x14ac:dyDescent="0.3">
      <c r="B82" s="100"/>
      <c r="D82" s="101"/>
      <c r="E82" s="88"/>
      <c r="F82" s="88"/>
      <c r="G82" s="88"/>
      <c r="H82" s="88"/>
    </row>
    <row r="83" spans="2:8" x14ac:dyDescent="0.3">
      <c r="B83" s="100"/>
      <c r="D83" s="101"/>
      <c r="E83" s="88"/>
      <c r="F83" s="88"/>
      <c r="G83" s="88"/>
      <c r="H83" s="88"/>
    </row>
    <row r="84" spans="2:8" x14ac:dyDescent="0.3">
      <c r="B84" s="100"/>
      <c r="D84" s="101"/>
      <c r="E84" s="88"/>
      <c r="F84" s="88"/>
      <c r="G84" s="88"/>
      <c r="H84" s="88"/>
    </row>
    <row r="85" spans="2:8" x14ac:dyDescent="0.3">
      <c r="B85" s="100"/>
      <c r="D85" s="101"/>
      <c r="E85" s="88"/>
      <c r="F85" s="88"/>
      <c r="G85" s="88"/>
      <c r="H85" s="88"/>
    </row>
    <row r="86" spans="2:8" x14ac:dyDescent="0.3">
      <c r="B86" s="100"/>
      <c r="D86" s="101"/>
      <c r="E86" s="88"/>
      <c r="F86" s="88"/>
      <c r="G86" s="88"/>
      <c r="H86" s="88"/>
    </row>
    <row r="87" spans="2:8" x14ac:dyDescent="0.3">
      <c r="B87" s="100"/>
      <c r="D87" s="101"/>
      <c r="E87" s="88"/>
      <c r="F87" s="88"/>
      <c r="G87" s="88"/>
      <c r="H87" s="88"/>
    </row>
    <row r="88" spans="2:8" x14ac:dyDescent="0.3">
      <c r="B88" s="100"/>
      <c r="D88" s="101"/>
      <c r="E88" s="88"/>
      <c r="F88" s="88"/>
      <c r="G88" s="88"/>
      <c r="H88" s="88"/>
    </row>
    <row r="89" spans="2:8" x14ac:dyDescent="0.3">
      <c r="B89" s="100"/>
      <c r="D89" s="101"/>
      <c r="E89" s="88"/>
      <c r="F89" s="88"/>
      <c r="G89" s="88"/>
      <c r="H89" s="88"/>
    </row>
    <row r="90" spans="2:8" x14ac:dyDescent="0.3">
      <c r="B90" s="100"/>
      <c r="D90" s="101"/>
      <c r="E90" s="88"/>
      <c r="F90" s="88"/>
      <c r="G90" s="88"/>
      <c r="H90" s="88"/>
    </row>
    <row r="91" spans="2:8" x14ac:dyDescent="0.3">
      <c r="B91" s="100"/>
      <c r="D91" s="101"/>
      <c r="E91" s="88"/>
      <c r="F91" s="88"/>
      <c r="G91" s="88"/>
      <c r="H91" s="88"/>
    </row>
    <row r="92" spans="2:8" x14ac:dyDescent="0.3">
      <c r="B92" s="100"/>
      <c r="D92" s="101"/>
      <c r="E92" s="88"/>
      <c r="F92" s="88"/>
      <c r="G92" s="88"/>
      <c r="H92" s="88"/>
    </row>
    <row r="93" spans="2:8" x14ac:dyDescent="0.3">
      <c r="B93" s="100"/>
      <c r="D93" s="101"/>
      <c r="E93" s="88"/>
      <c r="F93" s="88"/>
      <c r="G93" s="88"/>
      <c r="H93" s="88"/>
    </row>
    <row r="94" spans="2:8" x14ac:dyDescent="0.3">
      <c r="B94" s="100"/>
      <c r="D94" s="101"/>
      <c r="E94" s="88"/>
      <c r="F94" s="88"/>
      <c r="G94" s="88"/>
      <c r="H94" s="88"/>
    </row>
    <row r="95" spans="2:8" x14ac:dyDescent="0.3">
      <c r="B95" s="100"/>
      <c r="D95" s="101"/>
      <c r="E95" s="88"/>
      <c r="F95" s="88"/>
      <c r="G95" s="88"/>
      <c r="H95" s="88"/>
    </row>
    <row r="96" spans="2:8" x14ac:dyDescent="0.3">
      <c r="B96" s="100"/>
      <c r="D96" s="101"/>
      <c r="E96" s="88"/>
      <c r="F96" s="88"/>
      <c r="G96" s="88"/>
      <c r="H96" s="88"/>
    </row>
    <row r="97" spans="2:8" x14ac:dyDescent="0.3">
      <c r="B97" s="100"/>
      <c r="D97" s="101"/>
      <c r="E97" s="88"/>
      <c r="F97" s="88"/>
      <c r="G97" s="88"/>
      <c r="H97" s="88"/>
    </row>
    <row r="98" spans="2:8" x14ac:dyDescent="0.3">
      <c r="B98" s="100"/>
      <c r="D98" s="101"/>
      <c r="E98" s="88"/>
      <c r="F98" s="88"/>
      <c r="G98" s="88"/>
      <c r="H98" s="88"/>
    </row>
    <row r="99" spans="2:8" x14ac:dyDescent="0.3">
      <c r="B99" s="100"/>
      <c r="D99" s="101"/>
      <c r="E99" s="88"/>
      <c r="F99" s="88"/>
      <c r="G99" s="88"/>
      <c r="H99" s="88"/>
    </row>
    <row r="100" spans="2:8" x14ac:dyDescent="0.3">
      <c r="B100" s="100"/>
      <c r="D100" s="101"/>
      <c r="E100" s="88"/>
      <c r="F100" s="88"/>
      <c r="G100" s="88"/>
      <c r="H100" s="88"/>
    </row>
    <row r="101" spans="2:8" x14ac:dyDescent="0.3">
      <c r="B101" s="100"/>
      <c r="D101" s="101"/>
      <c r="E101" s="88"/>
      <c r="F101" s="88"/>
      <c r="G101" s="88"/>
      <c r="H101" s="88"/>
    </row>
    <row r="102" spans="2:8" x14ac:dyDescent="0.3">
      <c r="B102" s="100"/>
      <c r="D102" s="101"/>
      <c r="E102" s="88"/>
      <c r="F102" s="88"/>
      <c r="G102" s="88"/>
      <c r="H102" s="88"/>
    </row>
    <row r="103" spans="2:8" x14ac:dyDescent="0.3">
      <c r="B103" s="100"/>
      <c r="D103" s="101"/>
      <c r="E103" s="88"/>
      <c r="F103" s="88"/>
      <c r="G103" s="88"/>
      <c r="H103" s="88"/>
    </row>
    <row r="104" spans="2:8" x14ac:dyDescent="0.3">
      <c r="B104" s="100"/>
      <c r="D104" s="101"/>
      <c r="E104" s="88"/>
      <c r="F104" s="88"/>
      <c r="G104" s="88"/>
      <c r="H104" s="88"/>
    </row>
    <row r="105" spans="2:8" x14ac:dyDescent="0.3">
      <c r="B105" s="100"/>
      <c r="D105" s="101"/>
      <c r="E105" s="88"/>
      <c r="F105" s="88"/>
      <c r="G105" s="88"/>
      <c r="H105" s="88"/>
    </row>
    <row r="106" spans="2:8" x14ac:dyDescent="0.3">
      <c r="B106" s="100"/>
      <c r="D106" s="101"/>
      <c r="E106" s="88"/>
      <c r="F106" s="88"/>
      <c r="G106" s="88"/>
      <c r="H106" s="88"/>
    </row>
    <row r="107" spans="2:8" x14ac:dyDescent="0.3">
      <c r="B107" s="100"/>
      <c r="D107" s="101"/>
      <c r="E107" s="88"/>
      <c r="F107" s="88"/>
      <c r="G107" s="88"/>
      <c r="H107" s="88"/>
    </row>
    <row r="108" spans="2:8" x14ac:dyDescent="0.3">
      <c r="B108" s="100"/>
      <c r="D108" s="101"/>
      <c r="E108" s="88"/>
      <c r="F108" s="88"/>
      <c r="G108" s="88"/>
      <c r="H108" s="88"/>
    </row>
    <row r="109" spans="2:8" x14ac:dyDescent="0.3">
      <c r="B109" s="100"/>
      <c r="D109" s="101"/>
      <c r="E109" s="88"/>
      <c r="F109" s="88"/>
      <c r="G109" s="88"/>
      <c r="H109" s="88"/>
    </row>
    <row r="110" spans="2:8" x14ac:dyDescent="0.3">
      <c r="B110" s="100"/>
      <c r="D110" s="101"/>
      <c r="E110" s="88"/>
      <c r="F110" s="88"/>
      <c r="G110" s="88"/>
      <c r="H110" s="88"/>
    </row>
    <row r="111" spans="2:8" x14ac:dyDescent="0.3">
      <c r="B111" s="100"/>
      <c r="D111" s="101"/>
      <c r="E111" s="88"/>
      <c r="F111" s="88"/>
      <c r="G111" s="88"/>
      <c r="H111" s="88"/>
    </row>
    <row r="112" spans="2:8" x14ac:dyDescent="0.3">
      <c r="B112" s="100"/>
      <c r="D112" s="101"/>
      <c r="E112" s="88"/>
      <c r="F112" s="88"/>
      <c r="G112" s="88"/>
      <c r="H112" s="88"/>
    </row>
    <row r="113" spans="2:8" x14ac:dyDescent="0.3">
      <c r="B113" s="100"/>
      <c r="D113" s="101"/>
      <c r="E113" s="88"/>
      <c r="F113" s="88"/>
      <c r="G113" s="88"/>
      <c r="H113" s="88"/>
    </row>
    <row r="114" spans="2:8" x14ac:dyDescent="0.3">
      <c r="B114" s="100"/>
      <c r="D114" s="101"/>
      <c r="E114" s="88"/>
      <c r="F114" s="88"/>
      <c r="G114" s="88"/>
      <c r="H114" s="88"/>
    </row>
    <row r="115" spans="2:8" x14ac:dyDescent="0.3">
      <c r="B115" s="100"/>
      <c r="D115" s="101"/>
      <c r="E115" s="88"/>
      <c r="F115" s="88"/>
      <c r="G115" s="88"/>
      <c r="H115" s="88"/>
    </row>
    <row r="116" spans="2:8" x14ac:dyDescent="0.3">
      <c r="B116" s="100"/>
      <c r="D116" s="101"/>
      <c r="E116" s="88"/>
      <c r="F116" s="88"/>
      <c r="G116" s="88"/>
      <c r="H116" s="88"/>
    </row>
    <row r="117" spans="2:8" x14ac:dyDescent="0.3">
      <c r="B117" s="100"/>
      <c r="D117" s="101"/>
      <c r="E117" s="88"/>
      <c r="F117" s="88"/>
      <c r="G117" s="88"/>
      <c r="H117" s="88"/>
    </row>
    <row r="118" spans="2:8" x14ac:dyDescent="0.3">
      <c r="B118" s="100"/>
      <c r="D118" s="101"/>
      <c r="E118" s="88"/>
      <c r="F118" s="88"/>
      <c r="G118" s="88"/>
      <c r="H118" s="88"/>
    </row>
    <row r="119" spans="2:8" x14ac:dyDescent="0.3">
      <c r="B119" s="100"/>
      <c r="D119" s="101"/>
      <c r="E119" s="88"/>
      <c r="F119" s="88"/>
      <c r="G119" s="88"/>
      <c r="H119" s="88"/>
    </row>
    <row r="120" spans="2:8" x14ac:dyDescent="0.3">
      <c r="B120" s="100"/>
      <c r="D120" s="101"/>
      <c r="E120" s="88"/>
      <c r="F120" s="88"/>
      <c r="G120" s="88"/>
      <c r="H120" s="88"/>
    </row>
    <row r="121" spans="2:8" x14ac:dyDescent="0.3">
      <c r="B121" s="100"/>
      <c r="D121" s="101"/>
      <c r="E121" s="88"/>
      <c r="F121" s="88"/>
      <c r="G121" s="88"/>
      <c r="H121" s="88"/>
    </row>
    <row r="122" spans="2:8" x14ac:dyDescent="0.3">
      <c r="B122" s="100"/>
      <c r="D122" s="101"/>
      <c r="E122" s="88"/>
      <c r="F122" s="88"/>
      <c r="G122" s="88"/>
      <c r="H122" s="88"/>
    </row>
    <row r="123" spans="2:8" x14ac:dyDescent="0.3">
      <c r="B123" s="100"/>
      <c r="D123" s="101"/>
      <c r="E123" s="88"/>
      <c r="F123" s="88"/>
      <c r="G123" s="88"/>
      <c r="H123" s="88"/>
    </row>
    <row r="124" spans="2:8" x14ac:dyDescent="0.3">
      <c r="B124" s="100"/>
      <c r="D124" s="101"/>
      <c r="E124" s="88"/>
      <c r="F124" s="88"/>
      <c r="G124" s="88"/>
      <c r="H124" s="88"/>
    </row>
    <row r="125" spans="2:8" x14ac:dyDescent="0.3">
      <c r="B125" s="100"/>
      <c r="D125" s="101"/>
      <c r="E125" s="88"/>
      <c r="F125" s="88"/>
      <c r="G125" s="88"/>
      <c r="H125" s="88"/>
    </row>
    <row r="126" spans="2:8" x14ac:dyDescent="0.3">
      <c r="B126" s="100"/>
      <c r="D126" s="101"/>
      <c r="E126" s="88"/>
      <c r="F126" s="88"/>
      <c r="G126" s="88"/>
      <c r="H126" s="88"/>
    </row>
    <row r="127" spans="2:8" x14ac:dyDescent="0.3">
      <c r="B127" s="100"/>
      <c r="D127" s="101"/>
      <c r="E127" s="88"/>
      <c r="F127" s="88"/>
      <c r="G127" s="88"/>
      <c r="H127" s="88"/>
    </row>
    <row r="128" spans="2:8" x14ac:dyDescent="0.3">
      <c r="B128" s="100"/>
      <c r="D128" s="101"/>
      <c r="E128" s="88"/>
      <c r="F128" s="88"/>
      <c r="G128" s="88"/>
      <c r="H128" s="88"/>
    </row>
    <row r="129" spans="2:8" x14ac:dyDescent="0.3">
      <c r="B129" s="100"/>
      <c r="D129" s="101"/>
      <c r="E129" s="88"/>
      <c r="F129" s="88"/>
      <c r="G129" s="88"/>
      <c r="H129" s="88"/>
    </row>
    <row r="130" spans="2:8" x14ac:dyDescent="0.3">
      <c r="B130" s="100"/>
      <c r="D130" s="101"/>
      <c r="E130" s="88"/>
      <c r="F130" s="88"/>
      <c r="G130" s="88"/>
      <c r="H130" s="88"/>
    </row>
    <row r="131" spans="2:8" x14ac:dyDescent="0.3">
      <c r="B131" s="100"/>
      <c r="D131" s="101"/>
      <c r="E131" s="88"/>
      <c r="F131" s="88"/>
      <c r="G131" s="88"/>
      <c r="H131" s="88"/>
    </row>
    <row r="132" spans="2:8" x14ac:dyDescent="0.3">
      <c r="B132" s="100"/>
      <c r="D132" s="101"/>
      <c r="E132" s="88"/>
      <c r="F132" s="88"/>
      <c r="G132" s="88"/>
      <c r="H132" s="88"/>
    </row>
    <row r="133" spans="2:8" x14ac:dyDescent="0.3">
      <c r="B133" s="100"/>
      <c r="D133" s="101"/>
      <c r="E133" s="88"/>
      <c r="F133" s="88"/>
      <c r="G133" s="88"/>
      <c r="H133" s="88"/>
    </row>
    <row r="134" spans="2:8" x14ac:dyDescent="0.3">
      <c r="B134" s="100"/>
      <c r="D134" s="101"/>
      <c r="E134" s="88"/>
      <c r="F134" s="88"/>
      <c r="G134" s="88"/>
      <c r="H134" s="88"/>
    </row>
    <row r="135" spans="2:8" x14ac:dyDescent="0.3">
      <c r="B135" s="100"/>
      <c r="D135" s="101"/>
      <c r="E135" s="88"/>
      <c r="F135" s="88"/>
      <c r="G135" s="88"/>
      <c r="H135" s="88"/>
    </row>
    <row r="136" spans="2:8" x14ac:dyDescent="0.3">
      <c r="B136" s="100"/>
      <c r="D136" s="101"/>
      <c r="E136" s="88"/>
      <c r="F136" s="88"/>
      <c r="G136" s="88"/>
      <c r="H136" s="88"/>
    </row>
    <row r="137" spans="2:8" x14ac:dyDescent="0.3">
      <c r="B137" s="100"/>
      <c r="D137" s="101"/>
      <c r="E137" s="88"/>
      <c r="F137" s="88"/>
      <c r="G137" s="88"/>
      <c r="H137" s="88"/>
    </row>
    <row r="138" spans="2:8" x14ac:dyDescent="0.3">
      <c r="B138" s="100"/>
      <c r="D138" s="101"/>
      <c r="E138" s="88"/>
      <c r="F138" s="88"/>
      <c r="G138" s="88"/>
      <c r="H138" s="88"/>
    </row>
    <row r="139" spans="2:8" x14ac:dyDescent="0.3">
      <c r="B139" s="100"/>
      <c r="D139" s="101"/>
      <c r="E139" s="88"/>
      <c r="F139" s="88"/>
      <c r="G139" s="88"/>
      <c r="H139" s="88"/>
    </row>
    <row r="140" spans="2:8" x14ac:dyDescent="0.3">
      <c r="B140" s="100"/>
      <c r="D140" s="101"/>
      <c r="E140" s="88"/>
      <c r="F140" s="88"/>
      <c r="G140" s="88"/>
      <c r="H140" s="88"/>
    </row>
    <row r="141" spans="2:8" x14ac:dyDescent="0.3">
      <c r="B141" s="100"/>
      <c r="D141" s="101"/>
      <c r="E141" s="88"/>
      <c r="F141" s="88"/>
      <c r="G141" s="88"/>
      <c r="H141" s="88"/>
    </row>
    <row r="142" spans="2:8" x14ac:dyDescent="0.3">
      <c r="B142" s="100"/>
      <c r="D142" s="101"/>
      <c r="E142" s="88"/>
      <c r="F142" s="88"/>
      <c r="G142" s="88"/>
      <c r="H142" s="88"/>
    </row>
    <row r="143" spans="2:8" x14ac:dyDescent="0.3">
      <c r="B143" s="100"/>
      <c r="D143" s="101"/>
      <c r="E143" s="88"/>
      <c r="F143" s="88"/>
      <c r="G143" s="88"/>
      <c r="H143" s="88"/>
    </row>
    <row r="144" spans="2:8" x14ac:dyDescent="0.3">
      <c r="B144" s="100"/>
      <c r="D144" s="101"/>
      <c r="E144" s="88"/>
      <c r="F144" s="88"/>
      <c r="G144" s="88"/>
      <c r="H144" s="88"/>
    </row>
    <row r="145" spans="2:8" x14ac:dyDescent="0.3">
      <c r="B145" s="100"/>
      <c r="D145" s="101"/>
      <c r="E145" s="88"/>
      <c r="F145" s="88"/>
      <c r="G145" s="88"/>
      <c r="H145" s="88"/>
    </row>
    <row r="146" spans="2:8" x14ac:dyDescent="0.3">
      <c r="B146" s="100"/>
      <c r="D146" s="101"/>
      <c r="E146" s="88"/>
      <c r="F146" s="88"/>
      <c r="G146" s="88"/>
      <c r="H146" s="88"/>
    </row>
    <row r="147" spans="2:8" x14ac:dyDescent="0.3">
      <c r="B147" s="100"/>
      <c r="D147" s="101"/>
      <c r="E147" s="88"/>
      <c r="F147" s="88"/>
      <c r="G147" s="88"/>
      <c r="H147" s="88"/>
    </row>
    <row r="148" spans="2:8" x14ac:dyDescent="0.3">
      <c r="B148" s="100"/>
      <c r="D148" s="101"/>
      <c r="E148" s="88"/>
      <c r="F148" s="88"/>
      <c r="G148" s="88"/>
      <c r="H148" s="88"/>
    </row>
    <row r="149" spans="2:8" x14ac:dyDescent="0.3">
      <c r="B149" s="100"/>
      <c r="D149" s="101"/>
      <c r="E149" s="88"/>
      <c r="F149" s="88"/>
      <c r="G149" s="88"/>
      <c r="H149" s="88"/>
    </row>
    <row r="150" spans="2:8" x14ac:dyDescent="0.3">
      <c r="B150" s="100"/>
      <c r="D150" s="101"/>
      <c r="E150" s="88"/>
      <c r="F150" s="88"/>
      <c r="G150" s="88"/>
      <c r="H150" s="88"/>
    </row>
    <row r="151" spans="2:8" x14ac:dyDescent="0.3">
      <c r="B151" s="100"/>
      <c r="D151" s="101"/>
      <c r="E151" s="88"/>
      <c r="F151" s="88"/>
      <c r="G151" s="88"/>
      <c r="H151" s="88"/>
    </row>
    <row r="152" spans="2:8" x14ac:dyDescent="0.3">
      <c r="B152" s="100"/>
      <c r="D152" s="101"/>
      <c r="E152" s="88"/>
      <c r="F152" s="88"/>
      <c r="G152" s="88"/>
      <c r="H152" s="88"/>
    </row>
    <row r="153" spans="2:8" x14ac:dyDescent="0.3">
      <c r="B153" s="100"/>
      <c r="D153" s="101"/>
      <c r="E153" s="88"/>
      <c r="F153" s="88"/>
      <c r="G153" s="88"/>
      <c r="H153" s="88"/>
    </row>
    <row r="154" spans="2:8" x14ac:dyDescent="0.3">
      <c r="B154" s="100"/>
      <c r="D154" s="101"/>
      <c r="E154" s="88"/>
      <c r="F154" s="88"/>
      <c r="G154" s="88"/>
      <c r="H154" s="88"/>
    </row>
    <row r="155" spans="2:8" x14ac:dyDescent="0.3">
      <c r="B155" s="100"/>
      <c r="D155" s="101"/>
      <c r="E155" s="88"/>
      <c r="F155" s="88"/>
      <c r="G155" s="88"/>
      <c r="H155" s="88"/>
    </row>
    <row r="156" spans="2:8" x14ac:dyDescent="0.3">
      <c r="B156" s="100"/>
      <c r="D156" s="101"/>
      <c r="E156" s="88"/>
      <c r="F156" s="88"/>
      <c r="G156" s="88"/>
      <c r="H156" s="88"/>
    </row>
    <row r="157" spans="2:8" x14ac:dyDescent="0.3">
      <c r="B157" s="100"/>
      <c r="D157" s="101"/>
      <c r="E157" s="88"/>
      <c r="F157" s="88"/>
      <c r="G157" s="88"/>
      <c r="H157" s="88"/>
    </row>
    <row r="158" spans="2:8" x14ac:dyDescent="0.3">
      <c r="B158" s="100"/>
      <c r="D158" s="101"/>
      <c r="E158" s="88"/>
      <c r="F158" s="88"/>
      <c r="G158" s="88"/>
      <c r="H158" s="88"/>
    </row>
    <row r="159" spans="2:8" x14ac:dyDescent="0.3">
      <c r="B159" s="100"/>
      <c r="D159" s="101"/>
      <c r="E159" s="88"/>
      <c r="F159" s="88"/>
      <c r="G159" s="88"/>
      <c r="H159" s="88"/>
    </row>
    <row r="160" spans="2:8" x14ac:dyDescent="0.3">
      <c r="B160" s="100"/>
      <c r="D160" s="101"/>
      <c r="E160" s="88"/>
      <c r="F160" s="88"/>
      <c r="G160" s="88"/>
      <c r="H160" s="88"/>
    </row>
    <row r="161" spans="2:8" x14ac:dyDescent="0.3">
      <c r="B161" s="100"/>
      <c r="D161" s="101"/>
      <c r="E161" s="88"/>
      <c r="F161" s="88"/>
      <c r="G161" s="88"/>
      <c r="H161" s="88"/>
    </row>
    <row r="162" spans="2:8" x14ac:dyDescent="0.3">
      <c r="B162" s="100"/>
      <c r="D162" s="101"/>
      <c r="E162" s="88"/>
      <c r="F162" s="88"/>
      <c r="G162" s="88"/>
      <c r="H162" s="88"/>
    </row>
    <row r="163" spans="2:8" x14ac:dyDescent="0.3">
      <c r="B163" s="100"/>
      <c r="D163" s="101"/>
      <c r="E163" s="88"/>
      <c r="F163" s="88"/>
      <c r="G163" s="88"/>
      <c r="H163" s="88"/>
    </row>
    <row r="164" spans="2:8" x14ac:dyDescent="0.3">
      <c r="B164" s="100"/>
      <c r="D164" s="101"/>
      <c r="E164" s="88"/>
      <c r="F164" s="88"/>
      <c r="G164" s="88"/>
      <c r="H164" s="88"/>
    </row>
    <row r="165" spans="2:8" x14ac:dyDescent="0.3">
      <c r="B165" s="100"/>
      <c r="D165" s="101"/>
      <c r="E165" s="88"/>
      <c r="F165" s="88"/>
      <c r="G165" s="88"/>
      <c r="H165" s="88"/>
    </row>
    <row r="166" spans="2:8" x14ac:dyDescent="0.3">
      <c r="B166" s="100"/>
      <c r="D166" s="101"/>
      <c r="E166" s="88"/>
      <c r="F166" s="88"/>
      <c r="G166" s="88"/>
      <c r="H166" s="88"/>
    </row>
    <row r="167" spans="2:8" x14ac:dyDescent="0.3">
      <c r="B167" s="100"/>
      <c r="D167" s="101"/>
      <c r="E167" s="88"/>
      <c r="F167" s="88"/>
      <c r="G167" s="88"/>
      <c r="H167" s="88"/>
    </row>
    <row r="168" spans="2:8" x14ac:dyDescent="0.3">
      <c r="B168" s="100"/>
      <c r="D168" s="101"/>
      <c r="E168" s="88"/>
      <c r="F168" s="88"/>
      <c r="G168" s="88"/>
      <c r="H168" s="88"/>
    </row>
    <row r="169" spans="2:8" x14ac:dyDescent="0.3">
      <c r="B169" s="100"/>
      <c r="D169" s="101"/>
      <c r="E169" s="88"/>
      <c r="F169" s="88"/>
      <c r="G169" s="88"/>
      <c r="H169" s="88"/>
    </row>
    <row r="170" spans="2:8" x14ac:dyDescent="0.3">
      <c r="B170" s="100"/>
      <c r="D170" s="101"/>
      <c r="E170" s="88"/>
      <c r="F170" s="88"/>
      <c r="G170" s="88"/>
      <c r="H170" s="88"/>
    </row>
    <row r="171" spans="2:8" x14ac:dyDescent="0.3">
      <c r="B171" s="100"/>
      <c r="D171" s="101"/>
      <c r="E171" s="88"/>
      <c r="F171" s="88"/>
      <c r="G171" s="88"/>
      <c r="H171" s="88"/>
    </row>
    <row r="172" spans="2:8" x14ac:dyDescent="0.3">
      <c r="B172" s="100"/>
      <c r="D172" s="101"/>
      <c r="E172" s="88"/>
      <c r="F172" s="88"/>
      <c r="G172" s="88"/>
      <c r="H172" s="88"/>
    </row>
    <row r="173" spans="2:8" x14ac:dyDescent="0.3">
      <c r="B173" s="100"/>
      <c r="D173" s="101"/>
      <c r="E173" s="88"/>
      <c r="F173" s="88"/>
      <c r="G173" s="88"/>
      <c r="H173" s="88"/>
    </row>
    <row r="174" spans="2:8" x14ac:dyDescent="0.3">
      <c r="B174" s="100"/>
      <c r="D174" s="101"/>
      <c r="E174" s="88"/>
      <c r="F174" s="88"/>
      <c r="G174" s="88"/>
      <c r="H174" s="88"/>
    </row>
    <row r="175" spans="2:8" x14ac:dyDescent="0.3">
      <c r="B175" s="100"/>
      <c r="D175" s="101"/>
      <c r="E175" s="88"/>
      <c r="F175" s="88"/>
      <c r="G175" s="88"/>
      <c r="H175" s="88"/>
    </row>
    <row r="176" spans="2:8" x14ac:dyDescent="0.3">
      <c r="B176" s="100"/>
      <c r="D176" s="101"/>
      <c r="E176" s="88"/>
      <c r="F176" s="88"/>
      <c r="G176" s="88"/>
      <c r="H176" s="88"/>
    </row>
    <row r="177" spans="2:8" x14ac:dyDescent="0.3">
      <c r="B177" s="100"/>
      <c r="D177" s="101"/>
      <c r="E177" s="88"/>
      <c r="F177" s="88"/>
      <c r="G177" s="88"/>
      <c r="H177" s="88"/>
    </row>
    <row r="178" spans="2:8" x14ac:dyDescent="0.3">
      <c r="B178" s="100"/>
      <c r="D178" s="101"/>
      <c r="E178" s="88"/>
      <c r="F178" s="88"/>
      <c r="G178" s="88"/>
      <c r="H178" s="88"/>
    </row>
    <row r="179" spans="2:8" x14ac:dyDescent="0.3">
      <c r="B179" s="100"/>
      <c r="D179" s="101"/>
      <c r="E179" s="88"/>
      <c r="F179" s="88"/>
      <c r="G179" s="88"/>
      <c r="H179" s="88"/>
    </row>
    <row r="180" spans="2:8" x14ac:dyDescent="0.3">
      <c r="B180" s="100"/>
      <c r="D180" s="101"/>
      <c r="E180" s="88"/>
      <c r="F180" s="88"/>
      <c r="G180" s="88"/>
      <c r="H180" s="88"/>
    </row>
    <row r="181" spans="2:8" x14ac:dyDescent="0.3">
      <c r="B181" s="100"/>
      <c r="D181" s="101"/>
      <c r="E181" s="88"/>
      <c r="F181" s="88"/>
      <c r="G181" s="88"/>
      <c r="H181" s="88"/>
    </row>
    <row r="182" spans="2:8" x14ac:dyDescent="0.3">
      <c r="B182" s="100"/>
      <c r="D182" s="101"/>
      <c r="E182" s="88"/>
      <c r="F182" s="88"/>
      <c r="G182" s="88"/>
      <c r="H182" s="88"/>
    </row>
    <row r="183" spans="2:8" x14ac:dyDescent="0.3">
      <c r="B183" s="100"/>
      <c r="D183" s="101"/>
      <c r="E183" s="88"/>
      <c r="F183" s="88"/>
      <c r="G183" s="88"/>
      <c r="H183" s="88"/>
    </row>
    <row r="184" spans="2:8" x14ac:dyDescent="0.3">
      <c r="B184" s="100"/>
      <c r="D184" s="101"/>
      <c r="E184" s="88"/>
      <c r="F184" s="88"/>
      <c r="G184" s="88"/>
      <c r="H184" s="88"/>
    </row>
    <row r="185" spans="2:8" x14ac:dyDescent="0.3">
      <c r="B185" s="100"/>
      <c r="D185" s="101"/>
      <c r="E185" s="88"/>
      <c r="F185" s="88"/>
      <c r="G185" s="88"/>
      <c r="H185" s="88"/>
    </row>
    <row r="186" spans="2:8" x14ac:dyDescent="0.3">
      <c r="B186" s="100"/>
      <c r="D186" s="101"/>
      <c r="E186" s="88"/>
      <c r="F186" s="88"/>
      <c r="G186" s="88"/>
      <c r="H186" s="88"/>
    </row>
    <row r="187" spans="2:8" x14ac:dyDescent="0.3">
      <c r="B187" s="100"/>
      <c r="D187" s="101"/>
      <c r="E187" s="88"/>
      <c r="F187" s="88"/>
      <c r="G187" s="88"/>
      <c r="H187" s="88"/>
    </row>
    <row r="188" spans="2:8" x14ac:dyDescent="0.3">
      <c r="B188" s="100"/>
      <c r="D188" s="101"/>
      <c r="E188" s="88"/>
      <c r="F188" s="88"/>
      <c r="G188" s="88"/>
      <c r="H188" s="88"/>
    </row>
    <row r="189" spans="2:8" x14ac:dyDescent="0.3">
      <c r="B189" s="100"/>
      <c r="D189" s="101"/>
      <c r="E189" s="88"/>
      <c r="F189" s="88"/>
      <c r="G189" s="88"/>
      <c r="H189" s="88"/>
    </row>
    <row r="190" spans="2:8" x14ac:dyDescent="0.3">
      <c r="B190" s="100"/>
      <c r="D190" s="101"/>
      <c r="E190" s="88"/>
      <c r="F190" s="88"/>
      <c r="G190" s="88"/>
      <c r="H190" s="88"/>
    </row>
    <row r="191" spans="2:8" x14ac:dyDescent="0.3">
      <c r="B191" s="100"/>
      <c r="D191" s="101"/>
      <c r="E191" s="88"/>
      <c r="F191" s="88"/>
      <c r="G191" s="88"/>
      <c r="H191" s="88"/>
    </row>
    <row r="192" spans="2:8" x14ac:dyDescent="0.3">
      <c r="B192" s="100"/>
      <c r="D192" s="101"/>
      <c r="E192" s="88"/>
      <c r="F192" s="88"/>
      <c r="G192" s="88"/>
      <c r="H192" s="88"/>
    </row>
    <row r="193" spans="2:8" x14ac:dyDescent="0.3">
      <c r="B193" s="100"/>
      <c r="D193" s="101"/>
      <c r="E193" s="88"/>
      <c r="F193" s="88"/>
      <c r="G193" s="88"/>
      <c r="H193" s="88"/>
    </row>
    <row r="194" spans="2:8" x14ac:dyDescent="0.3">
      <c r="B194" s="100"/>
      <c r="D194" s="101"/>
      <c r="E194" s="88"/>
      <c r="F194" s="88"/>
      <c r="G194" s="88"/>
      <c r="H194" s="88"/>
    </row>
    <row r="195" spans="2:8" x14ac:dyDescent="0.3">
      <c r="B195" s="100"/>
      <c r="D195" s="101"/>
      <c r="E195" s="88"/>
      <c r="F195" s="88"/>
      <c r="G195" s="88"/>
      <c r="H195" s="88"/>
    </row>
    <row r="196" spans="2:8" x14ac:dyDescent="0.3">
      <c r="B196" s="100"/>
      <c r="D196" s="101"/>
      <c r="E196" s="88"/>
      <c r="F196" s="88"/>
      <c r="G196" s="88"/>
      <c r="H196" s="88"/>
    </row>
    <row r="197" spans="2:8" x14ac:dyDescent="0.3">
      <c r="B197" s="100"/>
      <c r="D197" s="101"/>
      <c r="E197" s="88"/>
      <c r="F197" s="88"/>
      <c r="G197" s="88"/>
      <c r="H197" s="88"/>
    </row>
    <row r="198" spans="2:8" x14ac:dyDescent="0.3">
      <c r="B198" s="100"/>
      <c r="D198" s="101"/>
      <c r="E198" s="88"/>
      <c r="F198" s="88"/>
      <c r="G198" s="88"/>
      <c r="H198" s="88"/>
    </row>
    <row r="199" spans="2:8" x14ac:dyDescent="0.3">
      <c r="B199" s="100"/>
      <c r="D199" s="101"/>
      <c r="E199" s="88"/>
      <c r="F199" s="88"/>
      <c r="G199" s="88"/>
      <c r="H199" s="88"/>
    </row>
    <row r="200" spans="2:8" x14ac:dyDescent="0.3">
      <c r="B200" s="100"/>
      <c r="D200" s="101"/>
      <c r="E200" s="88"/>
      <c r="F200" s="88"/>
      <c r="G200" s="88"/>
      <c r="H200" s="88"/>
    </row>
    <row r="201" spans="2:8" x14ac:dyDescent="0.3">
      <c r="B201" s="100"/>
      <c r="D201" s="101"/>
      <c r="E201" s="88"/>
      <c r="F201" s="88"/>
      <c r="G201" s="88"/>
      <c r="H201" s="88"/>
    </row>
    <row r="202" spans="2:8" x14ac:dyDescent="0.3">
      <c r="B202" s="100"/>
      <c r="D202" s="101"/>
      <c r="E202" s="88"/>
      <c r="F202" s="88"/>
      <c r="G202" s="88"/>
      <c r="H202" s="88"/>
    </row>
    <row r="203" spans="2:8" x14ac:dyDescent="0.3">
      <c r="B203" s="100"/>
      <c r="D203" s="101"/>
      <c r="E203" s="88"/>
      <c r="F203" s="88"/>
      <c r="G203" s="88"/>
      <c r="H203" s="88"/>
    </row>
    <row r="204" spans="2:8" x14ac:dyDescent="0.3">
      <c r="B204" s="100"/>
      <c r="D204" s="101"/>
      <c r="E204" s="88"/>
      <c r="F204" s="88"/>
      <c r="G204" s="88"/>
      <c r="H204" s="88"/>
    </row>
    <row r="205" spans="2:8" x14ac:dyDescent="0.3">
      <c r="B205" s="100"/>
      <c r="D205" s="101"/>
      <c r="E205" s="88"/>
      <c r="F205" s="88"/>
      <c r="G205" s="88"/>
      <c r="H205" s="88"/>
    </row>
    <row r="206" spans="2:8" x14ac:dyDescent="0.3">
      <c r="B206" s="100"/>
      <c r="D206" s="101"/>
      <c r="E206" s="88"/>
      <c r="F206" s="88"/>
      <c r="G206" s="88"/>
      <c r="H206" s="88"/>
    </row>
    <row r="207" spans="2:8" x14ac:dyDescent="0.3">
      <c r="B207" s="100"/>
      <c r="D207" s="101"/>
      <c r="E207" s="88"/>
      <c r="F207" s="88"/>
      <c r="G207" s="88"/>
      <c r="H207" s="88"/>
    </row>
    <row r="208" spans="2:8" x14ac:dyDescent="0.3">
      <c r="B208" s="100"/>
      <c r="D208" s="101"/>
      <c r="E208" s="88"/>
      <c r="F208" s="88"/>
      <c r="G208" s="88"/>
      <c r="H208" s="88"/>
    </row>
    <row r="209" spans="2:8" x14ac:dyDescent="0.3">
      <c r="B209" s="100"/>
      <c r="D209" s="101"/>
      <c r="E209" s="88"/>
      <c r="F209" s="88"/>
      <c r="G209" s="88"/>
      <c r="H209" s="88"/>
    </row>
    <row r="210" spans="2:8" x14ac:dyDescent="0.3">
      <c r="B210" s="100"/>
      <c r="D210" s="101"/>
      <c r="E210" s="88"/>
      <c r="F210" s="88"/>
      <c r="G210" s="88"/>
      <c r="H210" s="88"/>
    </row>
    <row r="211" spans="2:8" x14ac:dyDescent="0.3">
      <c r="B211" s="100"/>
      <c r="D211" s="101"/>
      <c r="E211" s="88"/>
      <c r="F211" s="88"/>
      <c r="G211" s="88"/>
      <c r="H211" s="88"/>
    </row>
    <row r="212" spans="2:8" x14ac:dyDescent="0.3">
      <c r="B212" s="100"/>
      <c r="D212" s="101"/>
      <c r="E212" s="88"/>
      <c r="F212" s="88"/>
      <c r="G212" s="88"/>
      <c r="H212" s="88"/>
    </row>
    <row r="213" spans="2:8" x14ac:dyDescent="0.3">
      <c r="B213" s="100"/>
      <c r="D213" s="101"/>
      <c r="E213" s="88"/>
      <c r="F213" s="88"/>
      <c r="G213" s="88"/>
      <c r="H213" s="88"/>
    </row>
    <row r="214" spans="2:8" x14ac:dyDescent="0.3">
      <c r="B214" s="100"/>
      <c r="D214" s="101"/>
      <c r="E214" s="88"/>
      <c r="F214" s="88"/>
      <c r="G214" s="88"/>
      <c r="H214" s="88"/>
    </row>
    <row r="215" spans="2:8" x14ac:dyDescent="0.3">
      <c r="B215" s="100"/>
      <c r="D215" s="101"/>
      <c r="E215" s="88"/>
      <c r="F215" s="88"/>
      <c r="G215" s="88"/>
      <c r="H215" s="88"/>
    </row>
    <row r="216" spans="2:8" x14ac:dyDescent="0.3">
      <c r="B216" s="100"/>
      <c r="D216" s="101"/>
      <c r="E216" s="88"/>
      <c r="F216" s="88"/>
      <c r="G216" s="88"/>
      <c r="H216" s="88"/>
    </row>
    <row r="217" spans="2:8" x14ac:dyDescent="0.3">
      <c r="B217" s="100"/>
      <c r="D217" s="101"/>
      <c r="E217" s="88"/>
      <c r="F217" s="88"/>
      <c r="G217" s="88"/>
      <c r="H217" s="88"/>
    </row>
    <row r="218" spans="2:8" x14ac:dyDescent="0.3">
      <c r="B218" s="100"/>
      <c r="D218" s="101"/>
      <c r="E218" s="88"/>
      <c r="F218" s="88"/>
      <c r="G218" s="88"/>
      <c r="H218" s="88"/>
    </row>
    <row r="219" spans="2:8" x14ac:dyDescent="0.3">
      <c r="B219" s="100"/>
      <c r="D219" s="101"/>
      <c r="E219" s="88"/>
      <c r="F219" s="88"/>
      <c r="G219" s="88"/>
      <c r="H219" s="88"/>
    </row>
    <row r="220" spans="2:8" x14ac:dyDescent="0.3">
      <c r="B220" s="100"/>
      <c r="D220" s="101"/>
      <c r="E220" s="88"/>
      <c r="F220" s="88"/>
      <c r="G220" s="88"/>
      <c r="H220" s="88"/>
    </row>
    <row r="221" spans="2:8" x14ac:dyDescent="0.3">
      <c r="B221" s="100"/>
      <c r="D221" s="101"/>
      <c r="E221" s="88"/>
      <c r="F221" s="88"/>
      <c r="G221" s="88"/>
      <c r="H221" s="88"/>
    </row>
    <row r="222" spans="2:8" x14ac:dyDescent="0.3">
      <c r="B222" s="100"/>
      <c r="D222" s="101"/>
      <c r="E222" s="88"/>
      <c r="F222" s="88"/>
      <c r="G222" s="88"/>
      <c r="H222" s="88"/>
    </row>
    <row r="223" spans="2:8" x14ac:dyDescent="0.3">
      <c r="B223" s="100"/>
      <c r="D223" s="101"/>
      <c r="E223" s="88"/>
      <c r="F223" s="88"/>
      <c r="G223" s="88"/>
      <c r="H223" s="88"/>
    </row>
    <row r="224" spans="2:8" x14ac:dyDescent="0.3">
      <c r="B224" s="100"/>
      <c r="D224" s="101"/>
      <c r="E224" s="88"/>
      <c r="F224" s="88"/>
      <c r="G224" s="88"/>
      <c r="H224" s="88"/>
    </row>
    <row r="225" spans="2:8" x14ac:dyDescent="0.3">
      <c r="B225" s="100"/>
      <c r="D225" s="101"/>
      <c r="E225" s="88"/>
      <c r="F225" s="88"/>
      <c r="G225" s="88"/>
      <c r="H225" s="88"/>
    </row>
    <row r="226" spans="2:8" x14ac:dyDescent="0.3">
      <c r="B226" s="100"/>
      <c r="D226" s="101"/>
      <c r="E226" s="88"/>
      <c r="F226" s="88"/>
      <c r="G226" s="88"/>
      <c r="H226" s="88"/>
    </row>
    <row r="227" spans="2:8" x14ac:dyDescent="0.3">
      <c r="B227" s="100"/>
      <c r="D227" s="101"/>
      <c r="E227" s="88"/>
      <c r="F227" s="88"/>
      <c r="G227" s="88"/>
      <c r="H227" s="88"/>
    </row>
    <row r="228" spans="2:8" x14ac:dyDescent="0.3">
      <c r="B228" s="100"/>
      <c r="D228" s="101"/>
      <c r="E228" s="88"/>
      <c r="F228" s="88"/>
      <c r="G228" s="88"/>
      <c r="H228" s="88"/>
    </row>
    <row r="229" spans="2:8" x14ac:dyDescent="0.3">
      <c r="B229" s="100"/>
      <c r="D229" s="101"/>
      <c r="E229" s="88"/>
      <c r="F229" s="88"/>
      <c r="G229" s="88"/>
      <c r="H229" s="88"/>
    </row>
    <row r="230" spans="2:8" x14ac:dyDescent="0.3">
      <c r="B230" s="100"/>
      <c r="D230" s="101"/>
      <c r="E230" s="88"/>
      <c r="F230" s="88"/>
      <c r="G230" s="88"/>
      <c r="H230" s="88"/>
    </row>
    <row r="231" spans="2:8" x14ac:dyDescent="0.3">
      <c r="B231" s="100"/>
      <c r="D231" s="101"/>
      <c r="E231" s="88"/>
      <c r="F231" s="88"/>
      <c r="G231" s="88"/>
      <c r="H231" s="88"/>
    </row>
    <row r="232" spans="2:8" x14ac:dyDescent="0.3">
      <c r="B232" s="100"/>
      <c r="D232" s="101"/>
      <c r="E232" s="88"/>
      <c r="F232" s="88"/>
      <c r="G232" s="88"/>
      <c r="H232" s="88"/>
    </row>
    <row r="233" spans="2:8" x14ac:dyDescent="0.3">
      <c r="B233" s="100"/>
      <c r="D233" s="101"/>
      <c r="E233" s="88"/>
      <c r="F233" s="88"/>
      <c r="G233" s="88"/>
      <c r="H233" s="88"/>
    </row>
    <row r="234" spans="2:8" x14ac:dyDescent="0.3">
      <c r="B234" s="100"/>
      <c r="D234" s="101"/>
      <c r="E234" s="88"/>
      <c r="F234" s="88"/>
      <c r="G234" s="88"/>
      <c r="H234" s="88"/>
    </row>
    <row r="235" spans="2:8" x14ac:dyDescent="0.3">
      <c r="B235" s="100"/>
      <c r="D235" s="101"/>
      <c r="E235" s="88"/>
      <c r="F235" s="88"/>
      <c r="G235" s="88"/>
      <c r="H235" s="88"/>
    </row>
    <row r="236" spans="2:8" x14ac:dyDescent="0.3">
      <c r="B236" s="100"/>
      <c r="D236" s="101"/>
      <c r="E236" s="88"/>
      <c r="F236" s="88"/>
      <c r="G236" s="88"/>
      <c r="H236" s="88"/>
    </row>
    <row r="237" spans="2:8" x14ac:dyDescent="0.3">
      <c r="B237" s="100"/>
      <c r="D237" s="101"/>
      <c r="E237" s="88"/>
      <c r="F237" s="88"/>
      <c r="G237" s="88"/>
      <c r="H237" s="88"/>
    </row>
    <row r="238" spans="2:8" x14ac:dyDescent="0.3">
      <c r="B238" s="100"/>
      <c r="D238" s="101"/>
      <c r="E238" s="88"/>
      <c r="F238" s="88"/>
      <c r="G238" s="88"/>
      <c r="H238" s="88"/>
    </row>
    <row r="239" spans="2:8" x14ac:dyDescent="0.3">
      <c r="B239" s="100"/>
      <c r="D239" s="101"/>
      <c r="E239" s="88"/>
      <c r="F239" s="88"/>
      <c r="G239" s="88"/>
      <c r="H239" s="88"/>
    </row>
    <row r="240" spans="2:8" x14ac:dyDescent="0.3">
      <c r="B240" s="100"/>
      <c r="D240" s="101"/>
      <c r="E240" s="88"/>
      <c r="F240" s="88"/>
      <c r="G240" s="88"/>
      <c r="H240" s="88"/>
    </row>
    <row r="241" spans="2:8" x14ac:dyDescent="0.3">
      <c r="B241" s="100"/>
      <c r="D241" s="101"/>
      <c r="E241" s="88"/>
      <c r="F241" s="88"/>
      <c r="G241" s="88"/>
      <c r="H241" s="88"/>
    </row>
    <row r="242" spans="2:8" x14ac:dyDescent="0.3">
      <c r="B242" s="100"/>
      <c r="D242" s="101"/>
      <c r="E242" s="88"/>
      <c r="F242" s="88"/>
      <c r="G242" s="88"/>
      <c r="H242" s="88"/>
    </row>
    <row r="243" spans="2:8" x14ac:dyDescent="0.3">
      <c r="B243" s="100"/>
      <c r="D243" s="101"/>
      <c r="E243" s="88"/>
      <c r="F243" s="88"/>
      <c r="G243" s="88"/>
      <c r="H243" s="88"/>
    </row>
    <row r="244" spans="2:8" x14ac:dyDescent="0.3">
      <c r="B244" s="100"/>
      <c r="D244" s="101"/>
      <c r="E244" s="88"/>
      <c r="F244" s="88"/>
      <c r="G244" s="88"/>
      <c r="H244" s="88"/>
    </row>
    <row r="245" spans="2:8" x14ac:dyDescent="0.3">
      <c r="B245" s="100"/>
      <c r="D245" s="101"/>
      <c r="E245" s="88"/>
      <c r="F245" s="88"/>
      <c r="G245" s="88"/>
      <c r="H245" s="88"/>
    </row>
    <row r="246" spans="2:8" x14ac:dyDescent="0.3">
      <c r="B246" s="100"/>
      <c r="D246" s="101"/>
      <c r="E246" s="88"/>
      <c r="F246" s="88"/>
      <c r="G246" s="88"/>
      <c r="H246" s="88"/>
    </row>
    <row r="247" spans="2:8" x14ac:dyDescent="0.3">
      <c r="B247" s="100"/>
      <c r="D247" s="101"/>
      <c r="E247" s="88"/>
      <c r="F247" s="88"/>
      <c r="G247" s="88"/>
      <c r="H247" s="88"/>
    </row>
    <row r="248" spans="2:8" x14ac:dyDescent="0.3">
      <c r="B248" s="100"/>
      <c r="D248" s="101"/>
      <c r="E248" s="88"/>
      <c r="F248" s="88"/>
      <c r="G248" s="88"/>
      <c r="H248" s="88"/>
    </row>
    <row r="249" spans="2:8" x14ac:dyDescent="0.3">
      <c r="B249" s="100"/>
      <c r="D249" s="101"/>
      <c r="E249" s="88"/>
      <c r="F249" s="88"/>
      <c r="G249" s="88"/>
      <c r="H249" s="88"/>
    </row>
    <row r="250" spans="2:8" x14ac:dyDescent="0.3">
      <c r="B250" s="100"/>
      <c r="D250" s="101"/>
      <c r="E250" s="88"/>
      <c r="F250" s="88"/>
      <c r="G250" s="88"/>
      <c r="H250" s="88"/>
    </row>
    <row r="251" spans="2:8" x14ac:dyDescent="0.3">
      <c r="B251" s="100"/>
      <c r="D251" s="101"/>
      <c r="E251" s="88"/>
      <c r="F251" s="88"/>
      <c r="G251" s="88"/>
      <c r="H251" s="88"/>
    </row>
    <row r="252" spans="2:8" x14ac:dyDescent="0.3">
      <c r="B252" s="100"/>
      <c r="D252" s="101"/>
      <c r="E252" s="88"/>
      <c r="F252" s="88"/>
      <c r="G252" s="88"/>
      <c r="H252" s="88"/>
    </row>
    <row r="253" spans="2:8" x14ac:dyDescent="0.3">
      <c r="B253" s="100"/>
      <c r="D253" s="101"/>
      <c r="E253" s="88"/>
      <c r="F253" s="88"/>
      <c r="G253" s="88"/>
      <c r="H253" s="88"/>
    </row>
    <row r="254" spans="2:8" x14ac:dyDescent="0.3">
      <c r="B254" s="100"/>
      <c r="D254" s="101"/>
      <c r="E254" s="88"/>
      <c r="F254" s="88"/>
      <c r="G254" s="88"/>
      <c r="H254" s="88"/>
    </row>
    <row r="255" spans="2:8" x14ac:dyDescent="0.3">
      <c r="B255" s="100"/>
      <c r="D255" s="101"/>
      <c r="E255" s="88"/>
      <c r="F255" s="88"/>
      <c r="G255" s="88"/>
      <c r="H255" s="88"/>
    </row>
    <row r="256" spans="2:8" x14ac:dyDescent="0.3">
      <c r="B256" s="100"/>
      <c r="D256" s="101"/>
      <c r="E256" s="88"/>
      <c r="F256" s="88"/>
      <c r="G256" s="88"/>
      <c r="H256" s="88"/>
    </row>
    <row r="257" spans="2:8" x14ac:dyDescent="0.3">
      <c r="B257" s="100"/>
      <c r="D257" s="101"/>
      <c r="E257" s="88"/>
      <c r="F257" s="88"/>
      <c r="G257" s="88"/>
      <c r="H257" s="88"/>
    </row>
    <row r="258" spans="2:8" x14ac:dyDescent="0.3">
      <c r="B258" s="100"/>
      <c r="D258" s="101"/>
      <c r="E258" s="88"/>
      <c r="F258" s="88"/>
      <c r="G258" s="88"/>
      <c r="H258" s="88"/>
    </row>
    <row r="259" spans="2:8" x14ac:dyDescent="0.3">
      <c r="B259" s="100"/>
      <c r="D259" s="101"/>
      <c r="E259" s="88"/>
      <c r="F259" s="88"/>
      <c r="G259" s="88"/>
      <c r="H259" s="88"/>
    </row>
    <row r="260" spans="2:8" x14ac:dyDescent="0.3">
      <c r="B260" s="100"/>
      <c r="D260" s="101"/>
      <c r="E260" s="88"/>
      <c r="F260" s="88"/>
      <c r="G260" s="88"/>
      <c r="H260" s="88"/>
    </row>
    <row r="261" spans="2:8" x14ac:dyDescent="0.3">
      <c r="B261" s="100"/>
      <c r="D261" s="101"/>
      <c r="E261" s="88"/>
      <c r="F261" s="88"/>
      <c r="G261" s="88"/>
      <c r="H261" s="88"/>
    </row>
    <row r="262" spans="2:8" x14ac:dyDescent="0.3">
      <c r="B262" s="100"/>
      <c r="D262" s="101"/>
      <c r="E262" s="88"/>
      <c r="F262" s="88"/>
      <c r="G262" s="88"/>
      <c r="H262" s="88"/>
    </row>
    <row r="263" spans="2:8" x14ac:dyDescent="0.3">
      <c r="B263" s="100"/>
      <c r="D263" s="101"/>
      <c r="E263" s="88"/>
      <c r="F263" s="88"/>
      <c r="G263" s="88"/>
      <c r="H263" s="88"/>
    </row>
    <row r="264" spans="2:8" x14ac:dyDescent="0.3">
      <c r="B264" s="100"/>
      <c r="D264" s="101"/>
      <c r="E264" s="88"/>
      <c r="F264" s="88"/>
      <c r="G264" s="88"/>
      <c r="H264" s="88"/>
    </row>
    <row r="265" spans="2:8" x14ac:dyDescent="0.3">
      <c r="B265" s="100"/>
      <c r="D265" s="101"/>
      <c r="E265" s="88"/>
      <c r="F265" s="88"/>
      <c r="G265" s="88"/>
      <c r="H265" s="88"/>
    </row>
    <row r="266" spans="2:8" x14ac:dyDescent="0.3">
      <c r="B266" s="100"/>
      <c r="D266" s="101"/>
      <c r="E266" s="88"/>
      <c r="F266" s="88"/>
      <c r="G266" s="88"/>
      <c r="H266" s="88"/>
    </row>
    <row r="267" spans="2:8" x14ac:dyDescent="0.3">
      <c r="B267" s="100"/>
      <c r="D267" s="101"/>
      <c r="E267" s="88"/>
      <c r="F267" s="88"/>
      <c r="G267" s="88"/>
      <c r="H267" s="88"/>
    </row>
    <row r="268" spans="2:8" x14ac:dyDescent="0.3">
      <c r="B268" s="100"/>
      <c r="D268" s="101"/>
      <c r="E268" s="88"/>
      <c r="F268" s="88"/>
      <c r="G268" s="88"/>
      <c r="H268" s="88"/>
    </row>
    <row r="269" spans="2:8" x14ac:dyDescent="0.3">
      <c r="B269" s="100"/>
      <c r="D269" s="101"/>
      <c r="E269" s="88"/>
      <c r="F269" s="88"/>
      <c r="G269" s="88"/>
      <c r="H269" s="88"/>
    </row>
    <row r="270" spans="2:8" x14ac:dyDescent="0.3">
      <c r="B270" s="100"/>
      <c r="D270" s="101"/>
      <c r="E270" s="88"/>
      <c r="F270" s="88"/>
      <c r="G270" s="88"/>
      <c r="H270" s="88"/>
    </row>
    <row r="271" spans="2:8" x14ac:dyDescent="0.3">
      <c r="B271" s="100"/>
      <c r="D271" s="101"/>
      <c r="E271" s="88"/>
      <c r="F271" s="88"/>
      <c r="G271" s="88"/>
      <c r="H271" s="88"/>
    </row>
    <row r="272" spans="2:8" x14ac:dyDescent="0.3">
      <c r="B272" s="100"/>
      <c r="D272" s="101"/>
      <c r="E272" s="88"/>
      <c r="F272" s="88"/>
      <c r="G272" s="88"/>
      <c r="H272" s="88"/>
    </row>
    <row r="273" spans="2:8" x14ac:dyDescent="0.3">
      <c r="B273" s="100"/>
      <c r="D273" s="101"/>
      <c r="E273" s="88"/>
      <c r="F273" s="88"/>
      <c r="G273" s="88"/>
      <c r="H273" s="88"/>
    </row>
    <row r="274" spans="2:8" x14ac:dyDescent="0.3">
      <c r="B274" s="100"/>
      <c r="D274" s="101"/>
      <c r="E274" s="88"/>
      <c r="F274" s="88"/>
      <c r="G274" s="88"/>
      <c r="H274" s="88"/>
    </row>
    <row r="275" spans="2:8" x14ac:dyDescent="0.3">
      <c r="B275" s="100"/>
      <c r="D275" s="101"/>
      <c r="E275" s="88"/>
      <c r="F275" s="88"/>
      <c r="G275" s="88"/>
      <c r="H275" s="88"/>
    </row>
    <row r="276" spans="2:8" x14ac:dyDescent="0.3">
      <c r="B276" s="100"/>
      <c r="D276" s="101"/>
      <c r="E276" s="88"/>
      <c r="F276" s="88"/>
      <c r="G276" s="88"/>
      <c r="H276" s="88"/>
    </row>
    <row r="277" spans="2:8" x14ac:dyDescent="0.3">
      <c r="B277" s="100"/>
      <c r="D277" s="101"/>
      <c r="E277" s="88"/>
      <c r="F277" s="88"/>
      <c r="G277" s="88"/>
      <c r="H277" s="88"/>
    </row>
    <row r="278" spans="2:8" x14ac:dyDescent="0.3">
      <c r="B278" s="100"/>
      <c r="D278" s="101"/>
      <c r="E278" s="88"/>
      <c r="F278" s="88"/>
      <c r="G278" s="88"/>
      <c r="H278" s="88"/>
    </row>
    <row r="279" spans="2:8" x14ac:dyDescent="0.3">
      <c r="B279" s="100"/>
      <c r="D279" s="101"/>
      <c r="E279" s="88"/>
      <c r="F279" s="88"/>
      <c r="G279" s="88"/>
      <c r="H279" s="88"/>
    </row>
    <row r="280" spans="2:8" x14ac:dyDescent="0.3">
      <c r="B280" s="100"/>
      <c r="D280" s="101"/>
      <c r="E280" s="88"/>
      <c r="F280" s="88"/>
      <c r="G280" s="88"/>
      <c r="H280" s="88"/>
    </row>
    <row r="281" spans="2:8" x14ac:dyDescent="0.3">
      <c r="B281" s="100"/>
      <c r="D281" s="101"/>
      <c r="E281" s="88"/>
      <c r="F281" s="88"/>
      <c r="G281" s="88"/>
      <c r="H281" s="88"/>
    </row>
    <row r="282" spans="2:8" x14ac:dyDescent="0.3">
      <c r="B282" s="100"/>
      <c r="D282" s="101"/>
      <c r="E282" s="88"/>
      <c r="F282" s="88"/>
      <c r="G282" s="88"/>
      <c r="H282" s="88"/>
    </row>
    <row r="283" spans="2:8" x14ac:dyDescent="0.3">
      <c r="B283" s="100"/>
      <c r="D283" s="101"/>
      <c r="E283" s="88"/>
      <c r="F283" s="88"/>
      <c r="G283" s="88"/>
      <c r="H283" s="88"/>
    </row>
    <row r="284" spans="2:8" x14ac:dyDescent="0.3">
      <c r="B284" s="100"/>
      <c r="D284" s="101"/>
      <c r="E284" s="88"/>
      <c r="F284" s="88"/>
      <c r="G284" s="88"/>
      <c r="H284" s="88"/>
    </row>
    <row r="285" spans="2:8" x14ac:dyDescent="0.3">
      <c r="B285" s="100"/>
      <c r="D285" s="101"/>
      <c r="E285" s="88"/>
      <c r="F285" s="88"/>
      <c r="G285" s="88"/>
      <c r="H285" s="88"/>
    </row>
    <row r="286" spans="2:8" x14ac:dyDescent="0.3">
      <c r="B286" s="100"/>
      <c r="D286" s="101"/>
      <c r="E286" s="88"/>
      <c r="F286" s="88"/>
      <c r="G286" s="88"/>
      <c r="H286" s="88"/>
    </row>
    <row r="287" spans="2:8" x14ac:dyDescent="0.3">
      <c r="B287" s="100"/>
      <c r="D287" s="101"/>
      <c r="E287" s="88"/>
      <c r="F287" s="88"/>
      <c r="G287" s="88"/>
      <c r="H287" s="88"/>
    </row>
    <row r="288" spans="2:8" x14ac:dyDescent="0.3">
      <c r="B288" s="100"/>
      <c r="D288" s="101"/>
      <c r="E288" s="88"/>
      <c r="F288" s="88"/>
      <c r="G288" s="88"/>
      <c r="H288" s="88"/>
    </row>
    <row r="289" spans="2:8" x14ac:dyDescent="0.3">
      <c r="B289" s="100"/>
      <c r="D289" s="101"/>
      <c r="E289" s="88"/>
      <c r="F289" s="88"/>
      <c r="G289" s="88"/>
      <c r="H289" s="88"/>
    </row>
    <row r="290" spans="2:8" x14ac:dyDescent="0.3">
      <c r="B290" s="100"/>
      <c r="D290" s="101"/>
      <c r="E290" s="88"/>
      <c r="F290" s="88"/>
      <c r="G290" s="88"/>
      <c r="H290" s="88"/>
    </row>
    <row r="291" spans="2:8" x14ac:dyDescent="0.3">
      <c r="B291" s="100"/>
      <c r="D291" s="101"/>
      <c r="E291" s="88"/>
      <c r="F291" s="88"/>
      <c r="G291" s="88"/>
      <c r="H291" s="88"/>
    </row>
    <row r="292" spans="2:8" x14ac:dyDescent="0.3">
      <c r="B292" s="100"/>
      <c r="D292" s="101"/>
      <c r="E292" s="88"/>
      <c r="F292" s="88"/>
      <c r="G292" s="88"/>
      <c r="H292" s="88"/>
    </row>
    <row r="293" spans="2:8" x14ac:dyDescent="0.3">
      <c r="B293" s="100"/>
      <c r="D293" s="101"/>
      <c r="E293" s="88"/>
      <c r="F293" s="88"/>
      <c r="G293" s="88"/>
      <c r="H293" s="88"/>
    </row>
    <row r="294" spans="2:8" x14ac:dyDescent="0.3">
      <c r="B294" s="100"/>
      <c r="D294" s="101"/>
      <c r="E294" s="88"/>
      <c r="F294" s="88"/>
      <c r="G294" s="88"/>
      <c r="H294" s="88"/>
    </row>
    <row r="295" spans="2:8" x14ac:dyDescent="0.3">
      <c r="B295" s="100"/>
      <c r="D295" s="101"/>
      <c r="E295" s="88"/>
      <c r="F295" s="88"/>
      <c r="G295" s="88"/>
      <c r="H295" s="88"/>
    </row>
    <row r="296" spans="2:8" x14ac:dyDescent="0.3">
      <c r="B296" s="100"/>
      <c r="D296" s="101"/>
      <c r="E296" s="88"/>
      <c r="F296" s="88"/>
      <c r="G296" s="88"/>
      <c r="H296" s="88"/>
    </row>
    <row r="297" spans="2:8" x14ac:dyDescent="0.3">
      <c r="B297" s="100"/>
      <c r="D297" s="101"/>
      <c r="E297" s="88"/>
      <c r="F297" s="88"/>
      <c r="G297" s="88"/>
      <c r="H297" s="88"/>
    </row>
    <row r="298" spans="2:8" x14ac:dyDescent="0.3">
      <c r="B298" s="100"/>
      <c r="D298" s="101"/>
      <c r="E298" s="88"/>
      <c r="F298" s="88"/>
      <c r="G298" s="88"/>
      <c r="H298" s="88"/>
    </row>
    <row r="299" spans="2:8" x14ac:dyDescent="0.3">
      <c r="B299" s="100"/>
      <c r="D299" s="101"/>
      <c r="E299" s="88"/>
      <c r="F299" s="88"/>
      <c r="G299" s="88"/>
      <c r="H299" s="88"/>
    </row>
    <row r="300" spans="2:8" x14ac:dyDescent="0.3">
      <c r="B300" s="100"/>
      <c r="D300" s="101"/>
      <c r="E300" s="88"/>
      <c r="F300" s="88"/>
      <c r="G300" s="88"/>
      <c r="H300" s="88"/>
    </row>
    <row r="301" spans="2:8" x14ac:dyDescent="0.3">
      <c r="B301" s="100"/>
      <c r="D301" s="101"/>
      <c r="E301" s="88"/>
      <c r="F301" s="88"/>
      <c r="G301" s="88"/>
      <c r="H301" s="88"/>
    </row>
    <row r="302" spans="2:8" x14ac:dyDescent="0.3">
      <c r="B302" s="100"/>
      <c r="D302" s="101"/>
      <c r="E302" s="88"/>
      <c r="F302" s="88"/>
      <c r="G302" s="88"/>
      <c r="H302" s="88"/>
    </row>
    <row r="303" spans="2:8" x14ac:dyDescent="0.3">
      <c r="B303" s="100"/>
      <c r="D303" s="101"/>
      <c r="E303" s="88"/>
      <c r="F303" s="88"/>
      <c r="G303" s="88"/>
      <c r="H303" s="88"/>
    </row>
    <row r="304" spans="2:8" x14ac:dyDescent="0.3">
      <c r="B304" s="100"/>
      <c r="D304" s="101"/>
      <c r="E304" s="88"/>
      <c r="F304" s="88"/>
      <c r="G304" s="88"/>
      <c r="H304" s="88"/>
    </row>
    <row r="305" spans="2:8" x14ac:dyDescent="0.3">
      <c r="B305" s="100"/>
      <c r="D305" s="101"/>
      <c r="E305" s="88"/>
      <c r="F305" s="88"/>
      <c r="G305" s="88"/>
      <c r="H305" s="88"/>
    </row>
    <row r="306" spans="2:8" x14ac:dyDescent="0.3">
      <c r="B306" s="100"/>
      <c r="D306" s="101"/>
      <c r="E306" s="88"/>
      <c r="F306" s="88"/>
      <c r="G306" s="88"/>
      <c r="H306" s="88"/>
    </row>
    <row r="307" spans="2:8" x14ac:dyDescent="0.3">
      <c r="B307" s="100"/>
      <c r="D307" s="101"/>
      <c r="E307" s="88"/>
      <c r="F307" s="88"/>
      <c r="G307" s="88"/>
      <c r="H307" s="88"/>
    </row>
    <row r="308" spans="2:8" x14ac:dyDescent="0.3">
      <c r="B308" s="100"/>
      <c r="D308" s="101"/>
      <c r="E308" s="88"/>
      <c r="F308" s="88"/>
      <c r="G308" s="88"/>
      <c r="H308" s="88"/>
    </row>
    <row r="309" spans="2:8" x14ac:dyDescent="0.3">
      <c r="B309" s="100"/>
      <c r="D309" s="101"/>
      <c r="E309" s="88"/>
      <c r="F309" s="88"/>
      <c r="G309" s="88"/>
      <c r="H309" s="88"/>
    </row>
    <row r="310" spans="2:8" x14ac:dyDescent="0.3">
      <c r="B310" s="100"/>
      <c r="D310" s="101"/>
      <c r="E310" s="88"/>
      <c r="F310" s="88"/>
      <c r="G310" s="88"/>
      <c r="H310" s="88"/>
    </row>
    <row r="311" spans="2:8" x14ac:dyDescent="0.3">
      <c r="B311" s="100"/>
      <c r="D311" s="101"/>
      <c r="E311" s="88"/>
      <c r="F311" s="88"/>
      <c r="G311" s="88"/>
      <c r="H311" s="88"/>
    </row>
    <row r="312" spans="2:8" x14ac:dyDescent="0.3">
      <c r="B312" s="100"/>
      <c r="D312" s="101"/>
      <c r="E312" s="88"/>
      <c r="F312" s="88"/>
      <c r="G312" s="88"/>
      <c r="H312" s="88"/>
    </row>
    <row r="313" spans="2:8" x14ac:dyDescent="0.3">
      <c r="B313" s="100"/>
      <c r="D313" s="101"/>
      <c r="E313" s="88"/>
      <c r="F313" s="88"/>
      <c r="G313" s="88"/>
      <c r="H313" s="88"/>
    </row>
    <row r="314" spans="2:8" x14ac:dyDescent="0.3">
      <c r="B314" s="100"/>
      <c r="D314" s="101"/>
      <c r="E314" s="88"/>
      <c r="F314" s="88"/>
      <c r="G314" s="88"/>
      <c r="H314" s="88"/>
    </row>
    <row r="315" spans="2:8" x14ac:dyDescent="0.3">
      <c r="B315" s="100"/>
      <c r="D315" s="101"/>
      <c r="E315" s="88"/>
      <c r="F315" s="88"/>
      <c r="G315" s="88"/>
      <c r="H315" s="88"/>
    </row>
    <row r="316" spans="2:8" x14ac:dyDescent="0.3">
      <c r="B316" s="100"/>
      <c r="D316" s="101"/>
      <c r="E316" s="88"/>
      <c r="F316" s="88"/>
      <c r="G316" s="88"/>
      <c r="H316" s="88"/>
    </row>
    <row r="317" spans="2:8" x14ac:dyDescent="0.3">
      <c r="B317" s="100"/>
      <c r="D317" s="101"/>
      <c r="E317" s="88"/>
      <c r="F317" s="88"/>
      <c r="G317" s="88"/>
      <c r="H317" s="88"/>
    </row>
    <row r="318" spans="2:8" x14ac:dyDescent="0.3">
      <c r="B318" s="100"/>
      <c r="D318" s="101"/>
      <c r="E318" s="88"/>
      <c r="F318" s="88"/>
      <c r="G318" s="88"/>
      <c r="H318" s="88"/>
    </row>
    <row r="319" spans="2:8" x14ac:dyDescent="0.3">
      <c r="B319" s="100"/>
      <c r="D319" s="101"/>
      <c r="E319" s="88"/>
      <c r="F319" s="88"/>
      <c r="G319" s="88"/>
      <c r="H319" s="88"/>
    </row>
    <row r="320" spans="2:8" x14ac:dyDescent="0.3">
      <c r="B320" s="100"/>
      <c r="D320" s="101"/>
      <c r="E320" s="88"/>
      <c r="F320" s="88"/>
      <c r="G320" s="88"/>
      <c r="H320" s="88"/>
    </row>
    <row r="321" spans="2:8" x14ac:dyDescent="0.3">
      <c r="B321" s="100"/>
      <c r="D321" s="101"/>
      <c r="E321" s="88"/>
      <c r="F321" s="88"/>
      <c r="G321" s="88"/>
      <c r="H321" s="88"/>
    </row>
    <row r="322" spans="2:8" x14ac:dyDescent="0.3">
      <c r="B322" s="100"/>
      <c r="D322" s="101"/>
      <c r="E322" s="88"/>
      <c r="F322" s="88"/>
      <c r="G322" s="88"/>
      <c r="H322" s="88"/>
    </row>
    <row r="323" spans="2:8" x14ac:dyDescent="0.3">
      <c r="B323" s="100"/>
      <c r="D323" s="101"/>
      <c r="E323" s="88"/>
      <c r="F323" s="88"/>
      <c r="G323" s="88"/>
      <c r="H323" s="88"/>
    </row>
    <row r="324" spans="2:8" x14ac:dyDescent="0.3">
      <c r="B324" s="100"/>
      <c r="D324" s="101"/>
      <c r="E324" s="88"/>
      <c r="F324" s="88"/>
      <c r="G324" s="88"/>
      <c r="H324" s="88"/>
    </row>
    <row r="325" spans="2:8" x14ac:dyDescent="0.3">
      <c r="B325" s="100"/>
      <c r="D325" s="101"/>
      <c r="E325" s="88"/>
      <c r="F325" s="88"/>
      <c r="G325" s="88"/>
      <c r="H325" s="88"/>
    </row>
    <row r="326" spans="2:8" x14ac:dyDescent="0.3">
      <c r="B326" s="100"/>
      <c r="D326" s="101"/>
      <c r="E326" s="88"/>
      <c r="F326" s="88"/>
      <c r="G326" s="88"/>
      <c r="H326" s="88"/>
    </row>
    <row r="327" spans="2:8" x14ac:dyDescent="0.3">
      <c r="B327" s="100"/>
      <c r="D327" s="101"/>
      <c r="E327" s="88"/>
      <c r="F327" s="88"/>
      <c r="G327" s="88"/>
      <c r="H327" s="88"/>
    </row>
    <row r="328" spans="2:8" x14ac:dyDescent="0.3">
      <c r="B328" s="100"/>
      <c r="D328" s="101"/>
      <c r="E328" s="88"/>
      <c r="F328" s="88"/>
      <c r="G328" s="88"/>
      <c r="H328" s="88"/>
    </row>
    <row r="329" spans="2:8" x14ac:dyDescent="0.3">
      <c r="B329" s="100"/>
      <c r="D329" s="101"/>
      <c r="E329" s="88"/>
      <c r="F329" s="88"/>
      <c r="G329" s="88"/>
      <c r="H329" s="88"/>
    </row>
    <row r="330" spans="2:8" x14ac:dyDescent="0.3">
      <c r="B330" s="100"/>
      <c r="D330" s="101"/>
      <c r="E330" s="88"/>
      <c r="F330" s="88"/>
      <c r="G330" s="88"/>
      <c r="H330" s="88"/>
    </row>
    <row r="331" spans="2:8" x14ac:dyDescent="0.3">
      <c r="B331" s="100"/>
      <c r="D331" s="101"/>
      <c r="E331" s="88"/>
      <c r="F331" s="88"/>
      <c r="G331" s="88"/>
      <c r="H331" s="88"/>
    </row>
    <row r="332" spans="2:8" x14ac:dyDescent="0.3">
      <c r="B332" s="100"/>
      <c r="D332" s="101"/>
      <c r="E332" s="88"/>
      <c r="F332" s="88"/>
      <c r="G332" s="88"/>
      <c r="H332" s="88"/>
    </row>
    <row r="333" spans="2:8" x14ac:dyDescent="0.3">
      <c r="B333" s="100"/>
      <c r="D333" s="101"/>
      <c r="E333" s="88"/>
      <c r="F333" s="88"/>
      <c r="G333" s="88"/>
      <c r="H333" s="88"/>
    </row>
    <row r="334" spans="2:8" x14ac:dyDescent="0.3">
      <c r="B334" s="100"/>
      <c r="D334" s="101"/>
      <c r="E334" s="88"/>
      <c r="F334" s="88"/>
      <c r="G334" s="88"/>
      <c r="H334" s="88"/>
    </row>
    <row r="335" spans="2:8" x14ac:dyDescent="0.3">
      <c r="B335" s="100"/>
      <c r="D335" s="101"/>
      <c r="E335" s="88"/>
      <c r="F335" s="88"/>
      <c r="G335" s="88"/>
      <c r="H335" s="88"/>
    </row>
    <row r="336" spans="2:8" x14ac:dyDescent="0.3">
      <c r="B336" s="100"/>
      <c r="D336" s="101"/>
      <c r="E336" s="88"/>
      <c r="F336" s="88"/>
      <c r="G336" s="88"/>
      <c r="H336" s="88"/>
    </row>
    <row r="337" spans="2:8" x14ac:dyDescent="0.3">
      <c r="B337" s="100"/>
      <c r="D337" s="101"/>
      <c r="E337" s="88"/>
      <c r="F337" s="88"/>
      <c r="G337" s="88"/>
      <c r="H337" s="88"/>
    </row>
    <row r="338" spans="2:8" x14ac:dyDescent="0.3">
      <c r="B338" s="100"/>
      <c r="D338" s="101"/>
      <c r="E338" s="88"/>
      <c r="F338" s="88"/>
      <c r="G338" s="88"/>
      <c r="H338" s="88"/>
    </row>
    <row r="339" spans="2:8" x14ac:dyDescent="0.3">
      <c r="B339" s="100"/>
      <c r="D339" s="101"/>
      <c r="E339" s="88"/>
      <c r="F339" s="88"/>
      <c r="G339" s="88"/>
      <c r="H339" s="88"/>
    </row>
    <row r="340" spans="2:8" x14ac:dyDescent="0.3">
      <c r="B340" s="100"/>
      <c r="D340" s="101"/>
      <c r="E340" s="88"/>
      <c r="F340" s="88"/>
      <c r="G340" s="88"/>
      <c r="H340" s="88"/>
    </row>
    <row r="341" spans="2:8" x14ac:dyDescent="0.3">
      <c r="B341" s="100"/>
      <c r="D341" s="101"/>
      <c r="E341" s="88"/>
      <c r="F341" s="88"/>
      <c r="G341" s="88"/>
      <c r="H341" s="88"/>
    </row>
    <row r="342" spans="2:8" x14ac:dyDescent="0.3">
      <c r="B342" s="100"/>
      <c r="D342" s="101"/>
      <c r="E342" s="88"/>
      <c r="F342" s="88"/>
      <c r="G342" s="88"/>
      <c r="H342" s="88"/>
    </row>
    <row r="343" spans="2:8" x14ac:dyDescent="0.3">
      <c r="B343" s="100"/>
      <c r="D343" s="101"/>
      <c r="E343" s="88"/>
      <c r="F343" s="88"/>
      <c r="G343" s="88"/>
      <c r="H343" s="88"/>
    </row>
    <row r="344" spans="2:8" x14ac:dyDescent="0.3">
      <c r="B344" s="100"/>
      <c r="D344" s="101"/>
      <c r="E344" s="88"/>
      <c r="F344" s="88"/>
      <c r="G344" s="88"/>
      <c r="H344" s="88"/>
    </row>
    <row r="345" spans="2:8" x14ac:dyDescent="0.3">
      <c r="B345" s="100"/>
      <c r="D345" s="101"/>
      <c r="E345" s="88"/>
      <c r="F345" s="88"/>
      <c r="G345" s="88"/>
      <c r="H345" s="88"/>
    </row>
    <row r="346" spans="2:8" x14ac:dyDescent="0.3">
      <c r="B346" s="100"/>
      <c r="D346" s="101"/>
      <c r="E346" s="88"/>
      <c r="F346" s="88"/>
      <c r="G346" s="88"/>
      <c r="H346" s="88"/>
    </row>
    <row r="347" spans="2:8" x14ac:dyDescent="0.3">
      <c r="B347" s="100"/>
      <c r="D347" s="101"/>
      <c r="E347" s="88"/>
      <c r="F347" s="88"/>
      <c r="G347" s="88"/>
      <c r="H347" s="88"/>
    </row>
    <row r="348" spans="2:8" x14ac:dyDescent="0.3">
      <c r="B348" s="100"/>
      <c r="D348" s="101"/>
      <c r="E348" s="88"/>
      <c r="F348" s="88"/>
      <c r="G348" s="88"/>
      <c r="H348" s="88"/>
    </row>
    <row r="349" spans="2:8" x14ac:dyDescent="0.3">
      <c r="B349" s="100"/>
      <c r="D349" s="101"/>
      <c r="E349" s="88"/>
      <c r="F349" s="88"/>
      <c r="G349" s="88"/>
      <c r="H349" s="88"/>
    </row>
    <row r="350" spans="2:8" x14ac:dyDescent="0.3">
      <c r="B350" s="100"/>
      <c r="D350" s="101"/>
      <c r="E350" s="88"/>
      <c r="F350" s="88"/>
      <c r="G350" s="88"/>
      <c r="H350" s="88"/>
    </row>
    <row r="351" spans="2:8" x14ac:dyDescent="0.3">
      <c r="B351" s="100"/>
      <c r="D351" s="101"/>
      <c r="E351" s="88"/>
      <c r="F351" s="88"/>
      <c r="G351" s="88"/>
      <c r="H351" s="88"/>
    </row>
    <row r="352" spans="2:8" x14ac:dyDescent="0.3">
      <c r="B352" s="100"/>
      <c r="D352" s="101"/>
      <c r="E352" s="88"/>
      <c r="F352" s="88"/>
      <c r="G352" s="88"/>
      <c r="H352" s="88"/>
    </row>
    <row r="353" spans="2:8" x14ac:dyDescent="0.3">
      <c r="B353" s="100"/>
      <c r="D353" s="101"/>
      <c r="E353" s="88"/>
      <c r="F353" s="88"/>
      <c r="G353" s="88"/>
      <c r="H353" s="88"/>
    </row>
    <row r="354" spans="2:8" x14ac:dyDescent="0.3">
      <c r="B354" s="100"/>
      <c r="D354" s="101"/>
      <c r="E354" s="88"/>
      <c r="F354" s="88"/>
      <c r="G354" s="88"/>
      <c r="H354" s="88"/>
    </row>
    <row r="355" spans="2:8" x14ac:dyDescent="0.3">
      <c r="B355" s="100"/>
      <c r="D355" s="101"/>
      <c r="E355" s="88"/>
      <c r="F355" s="88"/>
      <c r="G355" s="88"/>
      <c r="H355" s="88"/>
    </row>
    <row r="356" spans="2:8" x14ac:dyDescent="0.3">
      <c r="B356" s="100"/>
      <c r="D356" s="101"/>
      <c r="E356" s="88"/>
      <c r="F356" s="88"/>
      <c r="G356" s="88"/>
      <c r="H356" s="88"/>
    </row>
    <row r="357" spans="2:8" x14ac:dyDescent="0.3">
      <c r="B357" s="100"/>
      <c r="D357" s="101"/>
      <c r="E357" s="88"/>
      <c r="F357" s="88"/>
      <c r="G357" s="88"/>
      <c r="H357" s="88"/>
    </row>
    <row r="358" spans="2:8" x14ac:dyDescent="0.3">
      <c r="B358" s="100"/>
      <c r="D358" s="101"/>
      <c r="E358" s="88"/>
      <c r="F358" s="88"/>
      <c r="G358" s="88"/>
      <c r="H358" s="88"/>
    </row>
    <row r="359" spans="2:8" x14ac:dyDescent="0.3">
      <c r="B359" s="100"/>
      <c r="D359" s="101"/>
      <c r="E359" s="88"/>
      <c r="F359" s="88"/>
      <c r="G359" s="88"/>
      <c r="H359" s="88"/>
    </row>
    <row r="360" spans="2:8" x14ac:dyDescent="0.3">
      <c r="B360" s="100"/>
      <c r="D360" s="101"/>
      <c r="E360" s="88"/>
      <c r="F360" s="88"/>
      <c r="G360" s="88"/>
      <c r="H360" s="88"/>
    </row>
    <row r="361" spans="2:8" x14ac:dyDescent="0.3">
      <c r="B361" s="100"/>
      <c r="D361" s="101"/>
      <c r="E361" s="88"/>
      <c r="F361" s="88"/>
      <c r="G361" s="88"/>
      <c r="H361" s="88"/>
    </row>
    <row r="362" spans="2:8" x14ac:dyDescent="0.3">
      <c r="B362" s="100"/>
      <c r="D362" s="101"/>
      <c r="E362" s="88"/>
      <c r="F362" s="88"/>
      <c r="G362" s="88"/>
      <c r="H362" s="88"/>
    </row>
    <row r="363" spans="2:8" x14ac:dyDescent="0.3">
      <c r="B363" s="100"/>
      <c r="D363" s="101"/>
      <c r="E363" s="88"/>
      <c r="F363" s="88"/>
      <c r="G363" s="88"/>
      <c r="H363" s="88"/>
    </row>
    <row r="364" spans="2:8" x14ac:dyDescent="0.3">
      <c r="B364" s="100"/>
      <c r="D364" s="101"/>
      <c r="E364" s="88"/>
      <c r="F364" s="88"/>
      <c r="G364" s="88"/>
      <c r="H364" s="88"/>
    </row>
    <row r="365" spans="2:8" x14ac:dyDescent="0.3">
      <c r="B365" s="100"/>
      <c r="D365" s="101"/>
      <c r="E365" s="88"/>
      <c r="F365" s="88"/>
      <c r="G365" s="88"/>
      <c r="H365" s="88"/>
    </row>
    <row r="366" spans="2:8" x14ac:dyDescent="0.3">
      <c r="B366" s="100"/>
      <c r="D366" s="101"/>
      <c r="E366" s="88"/>
      <c r="F366" s="88"/>
      <c r="G366" s="88"/>
      <c r="H366" s="88"/>
    </row>
    <row r="367" spans="2:8" x14ac:dyDescent="0.3">
      <c r="B367" s="100"/>
      <c r="D367" s="101"/>
      <c r="E367" s="88"/>
      <c r="F367" s="88"/>
      <c r="G367" s="88"/>
      <c r="H367" s="88"/>
    </row>
    <row r="368" spans="2:8" x14ac:dyDescent="0.3">
      <c r="B368" s="100"/>
      <c r="D368" s="101"/>
      <c r="E368" s="88"/>
      <c r="F368" s="88"/>
      <c r="G368" s="88"/>
      <c r="H368" s="88"/>
    </row>
    <row r="369" spans="2:8" x14ac:dyDescent="0.3">
      <c r="B369" s="100"/>
      <c r="D369" s="101"/>
      <c r="E369" s="88"/>
      <c r="F369" s="88"/>
      <c r="G369" s="88"/>
      <c r="H369" s="88"/>
    </row>
    <row r="370" spans="2:8" x14ac:dyDescent="0.3">
      <c r="B370" s="100"/>
      <c r="D370" s="101"/>
      <c r="E370" s="88"/>
      <c r="F370" s="88"/>
      <c r="G370" s="88"/>
      <c r="H370" s="88"/>
    </row>
    <row r="371" spans="2:8" x14ac:dyDescent="0.3">
      <c r="B371" s="100"/>
      <c r="D371" s="101"/>
      <c r="E371" s="88"/>
      <c r="F371" s="88"/>
      <c r="G371" s="88"/>
      <c r="H371" s="88"/>
    </row>
    <row r="372" spans="2:8" x14ac:dyDescent="0.3">
      <c r="B372" s="100"/>
      <c r="D372" s="101"/>
      <c r="E372" s="88"/>
      <c r="F372" s="88"/>
      <c r="G372" s="88"/>
      <c r="H372" s="88"/>
    </row>
    <row r="373" spans="2:8" x14ac:dyDescent="0.3">
      <c r="B373" s="100"/>
      <c r="D373" s="101"/>
      <c r="E373" s="88"/>
      <c r="F373" s="88"/>
      <c r="G373" s="88"/>
      <c r="H373" s="88"/>
    </row>
    <row r="374" spans="2:8" x14ac:dyDescent="0.3">
      <c r="B374" s="100"/>
      <c r="D374" s="101"/>
      <c r="E374" s="88"/>
      <c r="F374" s="88"/>
      <c r="G374" s="88"/>
      <c r="H374" s="88"/>
    </row>
    <row r="375" spans="2:8" x14ac:dyDescent="0.3">
      <c r="B375" s="100"/>
      <c r="D375" s="101"/>
      <c r="E375" s="88"/>
      <c r="F375" s="88"/>
      <c r="G375" s="88"/>
      <c r="H375" s="88"/>
    </row>
    <row r="376" spans="2:8" x14ac:dyDescent="0.3">
      <c r="B376" s="100"/>
      <c r="D376" s="101"/>
      <c r="E376" s="88"/>
      <c r="F376" s="88"/>
      <c r="G376" s="88"/>
      <c r="H376" s="88"/>
    </row>
    <row r="377" spans="2:8" x14ac:dyDescent="0.3">
      <c r="B377" s="100"/>
      <c r="D377" s="101"/>
      <c r="E377" s="88"/>
      <c r="F377" s="88"/>
      <c r="G377" s="88"/>
      <c r="H377" s="88"/>
    </row>
    <row r="378" spans="2:8" x14ac:dyDescent="0.3">
      <c r="B378" s="100"/>
      <c r="D378" s="101"/>
      <c r="E378" s="88"/>
      <c r="F378" s="88"/>
      <c r="G378" s="88"/>
      <c r="H378" s="88"/>
    </row>
    <row r="379" spans="2:8" x14ac:dyDescent="0.3">
      <c r="B379" s="100"/>
      <c r="D379" s="101"/>
      <c r="E379" s="88"/>
      <c r="F379" s="88"/>
      <c r="G379" s="88"/>
      <c r="H379" s="88"/>
    </row>
    <row r="380" spans="2:8" x14ac:dyDescent="0.3">
      <c r="B380" s="100"/>
      <c r="D380" s="101"/>
      <c r="E380" s="88"/>
      <c r="F380" s="88"/>
      <c r="G380" s="88"/>
      <c r="H380" s="88"/>
    </row>
    <row r="381" spans="2:8" x14ac:dyDescent="0.3">
      <c r="B381" s="100"/>
      <c r="D381" s="101"/>
      <c r="E381" s="88"/>
      <c r="F381" s="88"/>
      <c r="G381" s="88"/>
      <c r="H381" s="88"/>
    </row>
    <row r="382" spans="2:8" x14ac:dyDescent="0.3">
      <c r="B382" s="100"/>
      <c r="D382" s="101"/>
      <c r="E382" s="88"/>
      <c r="F382" s="88"/>
      <c r="G382" s="88"/>
      <c r="H382" s="88"/>
    </row>
    <row r="383" spans="2:8" x14ac:dyDescent="0.3">
      <c r="B383" s="100"/>
      <c r="D383" s="101"/>
      <c r="E383" s="88"/>
      <c r="F383" s="88"/>
      <c r="G383" s="88"/>
      <c r="H383" s="88"/>
    </row>
    <row r="384" spans="2:8" x14ac:dyDescent="0.3">
      <c r="B384" s="100"/>
      <c r="D384" s="101"/>
      <c r="E384" s="88"/>
      <c r="F384" s="88"/>
      <c r="G384" s="88"/>
      <c r="H384" s="88"/>
    </row>
    <row r="385" spans="2:8" x14ac:dyDescent="0.3">
      <c r="B385" s="100"/>
      <c r="D385" s="101"/>
      <c r="E385" s="88"/>
      <c r="F385" s="88"/>
      <c r="G385" s="88"/>
      <c r="H385" s="88"/>
    </row>
    <row r="386" spans="2:8" x14ac:dyDescent="0.3">
      <c r="B386" s="100"/>
      <c r="D386" s="101"/>
      <c r="E386" s="88"/>
      <c r="F386" s="88"/>
      <c r="G386" s="88"/>
      <c r="H386" s="88"/>
    </row>
    <row r="387" spans="2:8" x14ac:dyDescent="0.3">
      <c r="B387" s="100"/>
      <c r="D387" s="101"/>
      <c r="E387" s="88"/>
      <c r="F387" s="88"/>
      <c r="G387" s="88"/>
      <c r="H387" s="88"/>
    </row>
    <row r="388" spans="2:8" x14ac:dyDescent="0.3">
      <c r="B388" s="100"/>
      <c r="D388" s="101"/>
      <c r="E388" s="88"/>
      <c r="F388" s="88"/>
      <c r="G388" s="88"/>
      <c r="H388" s="88"/>
    </row>
    <row r="389" spans="2:8" x14ac:dyDescent="0.3">
      <c r="B389" s="100"/>
      <c r="D389" s="101"/>
      <c r="E389" s="88"/>
      <c r="F389" s="88"/>
      <c r="G389" s="88"/>
      <c r="H389" s="88"/>
    </row>
    <row r="390" spans="2:8" x14ac:dyDescent="0.3">
      <c r="B390" s="100"/>
      <c r="D390" s="101"/>
      <c r="E390" s="88"/>
      <c r="F390" s="88"/>
      <c r="G390" s="88"/>
      <c r="H390" s="88"/>
    </row>
    <row r="391" spans="2:8" x14ac:dyDescent="0.3">
      <c r="B391" s="100"/>
      <c r="D391" s="101"/>
      <c r="E391" s="88"/>
      <c r="F391" s="88"/>
      <c r="G391" s="88"/>
      <c r="H391" s="88"/>
    </row>
    <row r="392" spans="2:8" x14ac:dyDescent="0.3">
      <c r="B392" s="100"/>
      <c r="D392" s="101"/>
      <c r="E392" s="88"/>
      <c r="F392" s="88"/>
      <c r="G392" s="88"/>
      <c r="H392" s="88"/>
    </row>
    <row r="393" spans="2:8" x14ac:dyDescent="0.3">
      <c r="B393" s="100"/>
      <c r="D393" s="101"/>
      <c r="E393" s="88"/>
      <c r="F393" s="88"/>
      <c r="G393" s="88"/>
      <c r="H393" s="88"/>
    </row>
    <row r="394" spans="2:8" x14ac:dyDescent="0.3">
      <c r="B394" s="100"/>
      <c r="D394" s="101"/>
      <c r="E394" s="88"/>
      <c r="F394" s="88"/>
      <c r="G394" s="88"/>
      <c r="H394" s="88"/>
    </row>
    <row r="395" spans="2:8" x14ac:dyDescent="0.3">
      <c r="B395" s="100"/>
      <c r="D395" s="101"/>
      <c r="E395" s="88"/>
      <c r="F395" s="88"/>
      <c r="G395" s="88"/>
      <c r="H395" s="88"/>
    </row>
    <row r="396" spans="2:8" x14ac:dyDescent="0.3">
      <c r="B396" s="100"/>
      <c r="D396" s="101"/>
      <c r="E396" s="88"/>
      <c r="F396" s="88"/>
      <c r="G396" s="88"/>
      <c r="H396" s="88"/>
    </row>
    <row r="397" spans="2:8" x14ac:dyDescent="0.3">
      <c r="B397" s="100"/>
      <c r="D397" s="101"/>
      <c r="E397" s="88"/>
      <c r="F397" s="88"/>
      <c r="G397" s="88"/>
      <c r="H397" s="88"/>
    </row>
    <row r="398" spans="2:8" x14ac:dyDescent="0.3">
      <c r="B398" s="100"/>
      <c r="D398" s="101"/>
      <c r="E398" s="88"/>
      <c r="F398" s="88"/>
      <c r="G398" s="88"/>
      <c r="H398" s="88"/>
    </row>
    <row r="399" spans="2:8" x14ac:dyDescent="0.3">
      <c r="B399" s="100"/>
      <c r="D399" s="101"/>
      <c r="E399" s="88"/>
      <c r="F399" s="88"/>
      <c r="G399" s="88"/>
      <c r="H399" s="88"/>
    </row>
    <row r="400" spans="2:8" x14ac:dyDescent="0.3">
      <c r="B400" s="100"/>
      <c r="D400" s="101"/>
      <c r="E400" s="88"/>
      <c r="F400" s="88"/>
      <c r="G400" s="88"/>
      <c r="H400" s="88"/>
    </row>
    <row r="401" spans="2:8" x14ac:dyDescent="0.3">
      <c r="B401" s="100"/>
      <c r="D401" s="101"/>
      <c r="E401" s="88"/>
      <c r="F401" s="88"/>
      <c r="G401" s="88"/>
      <c r="H401" s="88"/>
    </row>
    <row r="402" spans="2:8" x14ac:dyDescent="0.3">
      <c r="B402" s="100"/>
      <c r="D402" s="101"/>
      <c r="E402" s="88"/>
      <c r="F402" s="88"/>
      <c r="G402" s="88"/>
      <c r="H402" s="88"/>
    </row>
    <row r="403" spans="2:8" x14ac:dyDescent="0.3">
      <c r="B403" s="100"/>
      <c r="D403" s="101"/>
      <c r="E403" s="88"/>
      <c r="F403" s="88"/>
      <c r="G403" s="88"/>
      <c r="H403" s="88"/>
    </row>
    <row r="404" spans="2:8" x14ac:dyDescent="0.3">
      <c r="B404" s="100"/>
      <c r="D404" s="101"/>
      <c r="E404" s="88"/>
      <c r="F404" s="88"/>
      <c r="G404" s="88"/>
      <c r="H404" s="88"/>
    </row>
    <row r="405" spans="2:8" x14ac:dyDescent="0.3">
      <c r="B405" s="100"/>
      <c r="D405" s="101"/>
      <c r="E405" s="88"/>
      <c r="F405" s="88"/>
      <c r="G405" s="88"/>
      <c r="H405" s="88"/>
    </row>
    <row r="406" spans="2:8" x14ac:dyDescent="0.3">
      <c r="B406" s="100"/>
      <c r="D406" s="101"/>
      <c r="E406" s="88"/>
      <c r="F406" s="88"/>
      <c r="G406" s="88"/>
      <c r="H406" s="88"/>
    </row>
    <row r="407" spans="2:8" x14ac:dyDescent="0.3">
      <c r="B407" s="100"/>
      <c r="D407" s="101"/>
      <c r="E407" s="88"/>
      <c r="F407" s="88"/>
      <c r="G407" s="88"/>
      <c r="H407" s="88"/>
    </row>
    <row r="408" spans="2:8" x14ac:dyDescent="0.3">
      <c r="B408" s="100"/>
      <c r="D408" s="101"/>
      <c r="E408" s="88"/>
      <c r="F408" s="88"/>
      <c r="G408" s="88"/>
      <c r="H408" s="88"/>
    </row>
    <row r="409" spans="2:8" x14ac:dyDescent="0.3">
      <c r="B409" s="100"/>
      <c r="D409" s="101"/>
      <c r="E409" s="88"/>
      <c r="F409" s="88"/>
      <c r="G409" s="88"/>
      <c r="H409" s="88"/>
    </row>
    <row r="410" spans="2:8" x14ac:dyDescent="0.3">
      <c r="B410" s="100"/>
      <c r="D410" s="101"/>
      <c r="E410" s="88"/>
      <c r="F410" s="88"/>
      <c r="G410" s="88"/>
      <c r="H410" s="88"/>
    </row>
    <row r="411" spans="2:8" x14ac:dyDescent="0.3">
      <c r="B411" s="100"/>
      <c r="D411" s="101"/>
      <c r="E411" s="88"/>
      <c r="F411" s="88"/>
      <c r="G411" s="88"/>
      <c r="H411" s="88"/>
    </row>
    <row r="412" spans="2:8" x14ac:dyDescent="0.3">
      <c r="B412" s="100"/>
      <c r="D412" s="101"/>
      <c r="E412" s="88"/>
      <c r="F412" s="88"/>
      <c r="G412" s="88"/>
      <c r="H412" s="88"/>
    </row>
    <row r="413" spans="2:8" x14ac:dyDescent="0.3">
      <c r="B413" s="100"/>
      <c r="D413" s="101"/>
      <c r="E413" s="88"/>
      <c r="F413" s="88"/>
      <c r="G413" s="88"/>
      <c r="H413" s="88"/>
    </row>
    <row r="414" spans="2:8" x14ac:dyDescent="0.3">
      <c r="B414" s="100"/>
      <c r="D414" s="101"/>
      <c r="E414" s="88"/>
      <c r="F414" s="88"/>
      <c r="G414" s="88"/>
      <c r="H414" s="88"/>
    </row>
    <row r="415" spans="2:8" x14ac:dyDescent="0.3">
      <c r="B415" s="100"/>
      <c r="D415" s="101"/>
      <c r="E415" s="88"/>
      <c r="F415" s="88"/>
      <c r="G415" s="88"/>
      <c r="H415" s="88"/>
    </row>
    <row r="416" spans="2:8" x14ac:dyDescent="0.3">
      <c r="B416" s="100"/>
      <c r="D416" s="101"/>
      <c r="E416" s="88"/>
      <c r="F416" s="88"/>
      <c r="G416" s="88"/>
      <c r="H416" s="88"/>
    </row>
    <row r="417" spans="2:8" x14ac:dyDescent="0.3">
      <c r="B417" s="100"/>
      <c r="D417" s="101"/>
      <c r="E417" s="88"/>
      <c r="F417" s="88"/>
      <c r="G417" s="88"/>
      <c r="H417" s="88"/>
    </row>
    <row r="418" spans="2:8" x14ac:dyDescent="0.3">
      <c r="B418" s="100"/>
      <c r="D418" s="101"/>
      <c r="E418" s="88"/>
      <c r="F418" s="88"/>
      <c r="G418" s="88"/>
      <c r="H418" s="88"/>
    </row>
    <row r="419" spans="2:8" x14ac:dyDescent="0.3">
      <c r="B419" s="100"/>
      <c r="D419" s="101"/>
      <c r="E419" s="88"/>
      <c r="F419" s="88"/>
      <c r="G419" s="88"/>
      <c r="H419" s="88"/>
    </row>
    <row r="420" spans="2:8" x14ac:dyDescent="0.3">
      <c r="B420" s="100"/>
      <c r="D420" s="101"/>
      <c r="E420" s="88"/>
      <c r="F420" s="88"/>
      <c r="G420" s="88"/>
      <c r="H420" s="88"/>
    </row>
    <row r="421" spans="2:8" x14ac:dyDescent="0.3">
      <c r="B421" s="100"/>
      <c r="D421" s="101"/>
      <c r="E421" s="88"/>
      <c r="F421" s="88"/>
      <c r="G421" s="88"/>
      <c r="H421" s="88"/>
    </row>
    <row r="422" spans="2:8" x14ac:dyDescent="0.3">
      <c r="B422" s="100"/>
      <c r="D422" s="101"/>
      <c r="E422" s="88"/>
      <c r="F422" s="88"/>
      <c r="G422" s="88"/>
      <c r="H422" s="88"/>
    </row>
    <row r="423" spans="2:8" x14ac:dyDescent="0.3">
      <c r="B423" s="100"/>
      <c r="D423" s="101"/>
      <c r="E423" s="88"/>
      <c r="F423" s="88"/>
      <c r="G423" s="88"/>
      <c r="H423" s="88"/>
    </row>
    <row r="424" spans="2:8" x14ac:dyDescent="0.3">
      <c r="B424" s="100"/>
      <c r="D424" s="101"/>
      <c r="E424" s="88"/>
      <c r="F424" s="88"/>
      <c r="G424" s="88"/>
      <c r="H424" s="88"/>
    </row>
    <row r="425" spans="2:8" x14ac:dyDescent="0.3">
      <c r="B425" s="100"/>
      <c r="D425" s="101"/>
      <c r="E425" s="88"/>
      <c r="F425" s="88"/>
      <c r="G425" s="88"/>
      <c r="H425" s="88"/>
    </row>
    <row r="426" spans="2:8" x14ac:dyDescent="0.3">
      <c r="B426" s="100"/>
      <c r="D426" s="101"/>
      <c r="E426" s="88"/>
      <c r="F426" s="88"/>
      <c r="G426" s="88"/>
      <c r="H426" s="88"/>
    </row>
    <row r="427" spans="2:8" x14ac:dyDescent="0.3">
      <c r="B427" s="100"/>
      <c r="D427" s="101"/>
      <c r="E427" s="88"/>
      <c r="F427" s="88"/>
      <c r="G427" s="88"/>
      <c r="H427" s="88"/>
    </row>
    <row r="428" spans="2:8" x14ac:dyDescent="0.3">
      <c r="B428" s="100"/>
      <c r="D428" s="101"/>
      <c r="E428" s="88"/>
      <c r="F428" s="88"/>
      <c r="G428" s="88"/>
      <c r="H428" s="88"/>
    </row>
    <row r="429" spans="2:8" x14ac:dyDescent="0.3">
      <c r="B429" s="100"/>
      <c r="D429" s="101"/>
      <c r="E429" s="88"/>
      <c r="F429" s="88"/>
      <c r="G429" s="88"/>
      <c r="H429" s="88"/>
    </row>
    <row r="430" spans="2:8" x14ac:dyDescent="0.3">
      <c r="B430" s="100"/>
      <c r="D430" s="101"/>
      <c r="E430" s="88"/>
      <c r="F430" s="88"/>
      <c r="G430" s="88"/>
      <c r="H430" s="88"/>
    </row>
    <row r="431" spans="2:8" x14ac:dyDescent="0.3">
      <c r="B431" s="100"/>
      <c r="D431" s="101"/>
      <c r="E431" s="88"/>
      <c r="F431" s="88"/>
      <c r="G431" s="88"/>
      <c r="H431" s="88"/>
    </row>
    <row r="432" spans="2:8" x14ac:dyDescent="0.3">
      <c r="B432" s="100"/>
      <c r="D432" s="101"/>
      <c r="E432" s="88"/>
      <c r="F432" s="88"/>
      <c r="G432" s="88"/>
      <c r="H432" s="88"/>
    </row>
    <row r="433" spans="2:8" x14ac:dyDescent="0.3">
      <c r="B433" s="100"/>
      <c r="D433" s="101"/>
      <c r="E433" s="88"/>
      <c r="F433" s="88"/>
      <c r="G433" s="88"/>
      <c r="H433" s="88"/>
    </row>
    <row r="434" spans="2:8" x14ac:dyDescent="0.3">
      <c r="B434" s="100"/>
      <c r="D434" s="101"/>
      <c r="E434" s="88"/>
      <c r="F434" s="88"/>
      <c r="G434" s="88"/>
      <c r="H434" s="88"/>
    </row>
    <row r="435" spans="2:8" x14ac:dyDescent="0.3">
      <c r="B435" s="100"/>
      <c r="D435" s="101"/>
      <c r="E435" s="88"/>
      <c r="F435" s="88"/>
      <c r="G435" s="88"/>
      <c r="H435" s="88"/>
    </row>
    <row r="436" spans="2:8" x14ac:dyDescent="0.3">
      <c r="B436" s="100"/>
      <c r="D436" s="101"/>
      <c r="E436" s="88"/>
      <c r="F436" s="88"/>
      <c r="G436" s="88"/>
      <c r="H436" s="88"/>
    </row>
    <row r="437" spans="2:8" x14ac:dyDescent="0.3">
      <c r="B437" s="100"/>
      <c r="D437" s="101"/>
      <c r="E437" s="88"/>
      <c r="F437" s="88"/>
      <c r="G437" s="88"/>
      <c r="H437" s="88"/>
    </row>
    <row r="438" spans="2:8" x14ac:dyDescent="0.3">
      <c r="B438" s="100"/>
      <c r="D438" s="101"/>
      <c r="E438" s="88"/>
      <c r="F438" s="88"/>
      <c r="G438" s="88"/>
      <c r="H438" s="88"/>
    </row>
    <row r="439" spans="2:8" x14ac:dyDescent="0.3">
      <c r="B439" s="100"/>
      <c r="D439" s="101"/>
      <c r="E439" s="88"/>
      <c r="F439" s="88"/>
      <c r="G439" s="88"/>
      <c r="H439" s="88"/>
    </row>
    <row r="440" spans="2:8" x14ac:dyDescent="0.3">
      <c r="B440" s="100"/>
      <c r="D440" s="101"/>
      <c r="E440" s="88"/>
      <c r="F440" s="88"/>
      <c r="G440" s="88"/>
      <c r="H440" s="88"/>
    </row>
    <row r="441" spans="2:8" x14ac:dyDescent="0.3">
      <c r="B441" s="100"/>
      <c r="D441" s="101"/>
      <c r="E441" s="88"/>
      <c r="F441" s="88"/>
      <c r="G441" s="88"/>
      <c r="H441" s="88"/>
    </row>
    <row r="442" spans="2:8" x14ac:dyDescent="0.3">
      <c r="B442" s="100"/>
      <c r="D442" s="101"/>
      <c r="E442" s="88"/>
      <c r="F442" s="88"/>
      <c r="G442" s="88"/>
      <c r="H442" s="88"/>
    </row>
    <row r="443" spans="2:8" x14ac:dyDescent="0.3">
      <c r="B443" s="100"/>
      <c r="D443" s="101"/>
      <c r="E443" s="88"/>
      <c r="F443" s="88"/>
      <c r="G443" s="88"/>
      <c r="H443" s="88"/>
    </row>
    <row r="444" spans="2:8" x14ac:dyDescent="0.3">
      <c r="B444" s="100"/>
      <c r="D444" s="101"/>
      <c r="E444" s="88"/>
      <c r="F444" s="88"/>
      <c r="G444" s="88"/>
      <c r="H444" s="88"/>
    </row>
    <row r="445" spans="2:8" x14ac:dyDescent="0.3">
      <c r="B445" s="100"/>
      <c r="D445" s="101"/>
      <c r="E445" s="88"/>
      <c r="F445" s="88"/>
      <c r="G445" s="88"/>
      <c r="H445" s="88"/>
    </row>
    <row r="446" spans="2:8" x14ac:dyDescent="0.3">
      <c r="B446" s="100"/>
      <c r="D446" s="101"/>
      <c r="E446" s="88"/>
      <c r="F446" s="88"/>
      <c r="G446" s="88"/>
      <c r="H446" s="88"/>
    </row>
    <row r="447" spans="2:8" x14ac:dyDescent="0.3">
      <c r="B447" s="100"/>
      <c r="D447" s="101"/>
      <c r="E447" s="88"/>
      <c r="F447" s="88"/>
      <c r="G447" s="88"/>
      <c r="H447" s="88"/>
    </row>
    <row r="448" spans="2:8" x14ac:dyDescent="0.3">
      <c r="B448" s="100"/>
      <c r="D448" s="101"/>
      <c r="E448" s="88"/>
      <c r="F448" s="88"/>
      <c r="G448" s="88"/>
      <c r="H448" s="88"/>
    </row>
    <row r="449" spans="2:8" x14ac:dyDescent="0.3">
      <c r="B449" s="100"/>
      <c r="D449" s="101"/>
      <c r="E449" s="88"/>
      <c r="F449" s="88"/>
      <c r="G449" s="88"/>
      <c r="H449" s="88"/>
    </row>
    <row r="450" spans="2:8" x14ac:dyDescent="0.3">
      <c r="B450" s="100"/>
      <c r="D450" s="101"/>
      <c r="E450" s="88"/>
      <c r="F450" s="88"/>
      <c r="G450" s="88"/>
      <c r="H450" s="88"/>
    </row>
    <row r="451" spans="2:8" x14ac:dyDescent="0.3">
      <c r="B451" s="100"/>
      <c r="D451" s="101"/>
      <c r="E451" s="88"/>
      <c r="F451" s="88"/>
      <c r="G451" s="88"/>
      <c r="H451" s="88"/>
    </row>
    <row r="452" spans="2:8" x14ac:dyDescent="0.3">
      <c r="B452" s="100"/>
      <c r="D452" s="101"/>
      <c r="E452" s="88"/>
      <c r="F452" s="88"/>
      <c r="G452" s="88"/>
      <c r="H452" s="88"/>
    </row>
    <row r="453" spans="2:8" x14ac:dyDescent="0.3">
      <c r="B453" s="100"/>
      <c r="D453" s="101"/>
      <c r="E453" s="88"/>
      <c r="F453" s="88"/>
      <c r="G453" s="88"/>
      <c r="H453" s="88"/>
    </row>
    <row r="454" spans="2:8" x14ac:dyDescent="0.3">
      <c r="B454" s="100"/>
      <c r="D454" s="101"/>
      <c r="E454" s="88"/>
      <c r="F454" s="88"/>
      <c r="G454" s="88"/>
      <c r="H454" s="88"/>
    </row>
    <row r="455" spans="2:8" x14ac:dyDescent="0.3">
      <c r="B455" s="100"/>
      <c r="D455" s="101"/>
      <c r="E455" s="88"/>
      <c r="F455" s="88"/>
      <c r="G455" s="88"/>
      <c r="H455" s="88"/>
    </row>
    <row r="456" spans="2:8" x14ac:dyDescent="0.3">
      <c r="B456" s="100"/>
      <c r="D456" s="101"/>
      <c r="E456" s="88"/>
      <c r="F456" s="88"/>
      <c r="G456" s="88"/>
      <c r="H456" s="88"/>
    </row>
    <row r="457" spans="2:8" x14ac:dyDescent="0.3">
      <c r="B457" s="100"/>
      <c r="D457" s="101"/>
      <c r="E457" s="88"/>
      <c r="F457" s="88"/>
      <c r="G457" s="88"/>
      <c r="H457" s="88"/>
    </row>
    <row r="458" spans="2:8" x14ac:dyDescent="0.3">
      <c r="B458" s="100"/>
      <c r="D458" s="101"/>
      <c r="E458" s="88"/>
      <c r="F458" s="88"/>
      <c r="G458" s="88"/>
      <c r="H458" s="88"/>
    </row>
    <row r="459" spans="2:8" x14ac:dyDescent="0.3">
      <c r="B459" s="100"/>
      <c r="D459" s="101"/>
      <c r="E459" s="88"/>
      <c r="F459" s="88"/>
      <c r="G459" s="88"/>
      <c r="H459" s="88"/>
    </row>
    <row r="460" spans="2:8" x14ac:dyDescent="0.3">
      <c r="B460" s="100"/>
      <c r="D460" s="101"/>
      <c r="E460" s="88"/>
      <c r="F460" s="88"/>
      <c r="G460" s="88"/>
      <c r="H460" s="88"/>
    </row>
    <row r="461" spans="2:8" x14ac:dyDescent="0.3">
      <c r="B461" s="100"/>
      <c r="D461" s="101"/>
      <c r="E461" s="88"/>
      <c r="F461" s="88"/>
      <c r="G461" s="88"/>
      <c r="H461" s="88"/>
    </row>
    <row r="462" spans="2:8" x14ac:dyDescent="0.3">
      <c r="B462" s="100"/>
      <c r="D462" s="101"/>
      <c r="E462" s="88"/>
      <c r="F462" s="88"/>
      <c r="G462" s="88"/>
      <c r="H462" s="88"/>
    </row>
    <row r="463" spans="2:8" x14ac:dyDescent="0.3">
      <c r="B463" s="100"/>
      <c r="D463" s="101"/>
      <c r="E463" s="88"/>
      <c r="F463" s="88"/>
      <c r="G463" s="88"/>
      <c r="H463" s="88"/>
    </row>
    <row r="464" spans="2:8" x14ac:dyDescent="0.3">
      <c r="B464" s="100"/>
      <c r="D464" s="101"/>
      <c r="E464" s="88"/>
      <c r="F464" s="88"/>
      <c r="G464" s="88"/>
      <c r="H464" s="88"/>
    </row>
    <row r="465" spans="2:8" x14ac:dyDescent="0.3">
      <c r="B465" s="100"/>
      <c r="D465" s="101"/>
      <c r="E465" s="88"/>
      <c r="F465" s="88"/>
      <c r="G465" s="88"/>
      <c r="H465" s="88"/>
    </row>
    <row r="466" spans="2:8" x14ac:dyDescent="0.3">
      <c r="B466" s="100"/>
      <c r="D466" s="101"/>
      <c r="E466" s="88"/>
      <c r="F466" s="88"/>
      <c r="G466" s="88"/>
      <c r="H466" s="88"/>
    </row>
    <row r="467" spans="2:8" x14ac:dyDescent="0.3">
      <c r="B467" s="100"/>
      <c r="D467" s="101"/>
      <c r="E467" s="88"/>
      <c r="F467" s="88"/>
      <c r="G467" s="88"/>
      <c r="H467" s="88"/>
    </row>
    <row r="468" spans="2:8" x14ac:dyDescent="0.3">
      <c r="B468" s="100"/>
      <c r="D468" s="101"/>
      <c r="E468" s="88"/>
      <c r="F468" s="88"/>
      <c r="G468" s="88"/>
      <c r="H468" s="88"/>
    </row>
    <row r="469" spans="2:8" x14ac:dyDescent="0.3">
      <c r="B469" s="100"/>
      <c r="D469" s="101"/>
      <c r="E469" s="88"/>
      <c r="F469" s="88"/>
      <c r="G469" s="88"/>
      <c r="H469" s="88"/>
    </row>
    <row r="470" spans="2:8" x14ac:dyDescent="0.3">
      <c r="B470" s="100"/>
      <c r="D470" s="101"/>
      <c r="E470" s="88"/>
      <c r="F470" s="88"/>
      <c r="G470" s="88"/>
      <c r="H470" s="88"/>
    </row>
    <row r="471" spans="2:8" x14ac:dyDescent="0.3">
      <c r="B471" s="100"/>
      <c r="D471" s="101"/>
      <c r="E471" s="88"/>
      <c r="F471" s="88"/>
      <c r="G471" s="88"/>
      <c r="H471" s="88"/>
    </row>
    <row r="472" spans="2:8" x14ac:dyDescent="0.3">
      <c r="B472" s="100"/>
      <c r="D472" s="101"/>
      <c r="E472" s="88"/>
      <c r="F472" s="88"/>
      <c r="G472" s="88"/>
      <c r="H472" s="88"/>
    </row>
    <row r="473" spans="2:8" x14ac:dyDescent="0.3">
      <c r="B473" s="100"/>
      <c r="D473" s="101"/>
      <c r="E473" s="88"/>
      <c r="F473" s="88"/>
      <c r="G473" s="88"/>
      <c r="H473" s="88"/>
    </row>
    <row r="474" spans="2:8" x14ac:dyDescent="0.3">
      <c r="B474" s="100"/>
      <c r="D474" s="101"/>
      <c r="E474" s="88"/>
      <c r="F474" s="88"/>
      <c r="G474" s="88"/>
      <c r="H474" s="88"/>
    </row>
    <row r="475" spans="2:8" x14ac:dyDescent="0.3">
      <c r="B475" s="100"/>
      <c r="D475" s="101"/>
      <c r="E475" s="88"/>
      <c r="F475" s="88"/>
      <c r="G475" s="88"/>
      <c r="H475" s="88"/>
    </row>
    <row r="476" spans="2:8" x14ac:dyDescent="0.3">
      <c r="B476" s="100"/>
      <c r="D476" s="101"/>
      <c r="E476" s="88"/>
      <c r="F476" s="88"/>
      <c r="G476" s="88"/>
      <c r="H476" s="88"/>
    </row>
    <row r="477" spans="2:8" x14ac:dyDescent="0.3">
      <c r="B477" s="100"/>
      <c r="D477" s="101"/>
      <c r="E477" s="88"/>
      <c r="F477" s="88"/>
      <c r="G477" s="88"/>
      <c r="H477" s="88"/>
    </row>
    <row r="478" spans="2:8" x14ac:dyDescent="0.3">
      <c r="B478" s="100"/>
      <c r="D478" s="101"/>
      <c r="E478" s="88"/>
      <c r="F478" s="88"/>
      <c r="G478" s="88"/>
      <c r="H478" s="88"/>
    </row>
    <row r="479" spans="2:8" x14ac:dyDescent="0.3">
      <c r="B479" s="100"/>
      <c r="D479" s="101"/>
      <c r="E479" s="88"/>
      <c r="F479" s="88"/>
      <c r="G479" s="88"/>
      <c r="H479" s="88"/>
    </row>
    <row r="480" spans="2:8" x14ac:dyDescent="0.3">
      <c r="B480" s="100"/>
      <c r="D480" s="101"/>
      <c r="E480" s="88"/>
      <c r="F480" s="88"/>
      <c r="G480" s="88"/>
      <c r="H480" s="88"/>
    </row>
    <row r="481" spans="2:8" x14ac:dyDescent="0.3">
      <c r="B481" s="100"/>
      <c r="D481" s="101"/>
      <c r="E481" s="88"/>
      <c r="F481" s="88"/>
      <c r="G481" s="88"/>
      <c r="H481" s="88"/>
    </row>
    <row r="482" spans="2:8" x14ac:dyDescent="0.3">
      <c r="B482" s="100"/>
      <c r="D482" s="101"/>
      <c r="E482" s="88"/>
      <c r="F482" s="88"/>
      <c r="G482" s="88"/>
      <c r="H482" s="88"/>
    </row>
    <row r="483" spans="2:8" x14ac:dyDescent="0.3">
      <c r="B483" s="100"/>
      <c r="D483" s="101"/>
      <c r="E483" s="88"/>
      <c r="F483" s="88"/>
      <c r="G483" s="88"/>
      <c r="H483" s="88"/>
    </row>
    <row r="484" spans="2:8" x14ac:dyDescent="0.3">
      <c r="B484" s="100"/>
      <c r="D484" s="101"/>
      <c r="E484" s="88"/>
      <c r="F484" s="88"/>
      <c r="G484" s="88"/>
      <c r="H484" s="88"/>
    </row>
    <row r="485" spans="2:8" x14ac:dyDescent="0.3">
      <c r="B485" s="100"/>
      <c r="D485" s="101"/>
      <c r="E485" s="88"/>
      <c r="F485" s="88"/>
      <c r="G485" s="88"/>
      <c r="H485" s="88"/>
    </row>
    <row r="486" spans="2:8" x14ac:dyDescent="0.3">
      <c r="B486" s="100"/>
      <c r="D486" s="101"/>
      <c r="E486" s="88"/>
      <c r="F486" s="88"/>
      <c r="G486" s="88"/>
      <c r="H486" s="88"/>
    </row>
    <row r="487" spans="2:8" x14ac:dyDescent="0.3">
      <c r="B487" s="100"/>
      <c r="D487" s="101"/>
      <c r="E487" s="88"/>
      <c r="F487" s="88"/>
      <c r="G487" s="88"/>
      <c r="H487" s="88"/>
    </row>
    <row r="488" spans="2:8" x14ac:dyDescent="0.3">
      <c r="B488" s="100"/>
      <c r="D488" s="101"/>
      <c r="E488" s="88"/>
      <c r="F488" s="88"/>
      <c r="G488" s="88"/>
      <c r="H488" s="88"/>
    </row>
    <row r="489" spans="2:8" x14ac:dyDescent="0.3">
      <c r="B489" s="100"/>
      <c r="D489" s="101"/>
      <c r="E489" s="88"/>
      <c r="F489" s="88"/>
      <c r="G489" s="88"/>
      <c r="H489" s="88"/>
    </row>
    <row r="490" spans="2:8" x14ac:dyDescent="0.3">
      <c r="B490" s="100"/>
      <c r="D490" s="101"/>
      <c r="E490" s="88"/>
      <c r="F490" s="88"/>
      <c r="G490" s="88"/>
      <c r="H490" s="88"/>
    </row>
    <row r="491" spans="2:8" x14ac:dyDescent="0.3">
      <c r="B491" s="100"/>
      <c r="D491" s="101"/>
      <c r="E491" s="88"/>
      <c r="F491" s="88"/>
      <c r="G491" s="88"/>
      <c r="H491" s="88"/>
    </row>
    <row r="492" spans="2:8" x14ac:dyDescent="0.3">
      <c r="B492" s="100"/>
      <c r="D492" s="101"/>
      <c r="E492" s="88"/>
      <c r="F492" s="88"/>
      <c r="G492" s="88"/>
      <c r="H492" s="88"/>
    </row>
    <row r="493" spans="2:8" x14ac:dyDescent="0.3">
      <c r="B493" s="100"/>
      <c r="D493" s="101"/>
      <c r="E493" s="88"/>
      <c r="F493" s="88"/>
      <c r="G493" s="88"/>
      <c r="H493" s="88"/>
    </row>
    <row r="494" spans="2:8" x14ac:dyDescent="0.3">
      <c r="B494" s="100"/>
      <c r="D494" s="101"/>
      <c r="E494" s="88"/>
      <c r="F494" s="88"/>
      <c r="G494" s="88"/>
      <c r="H494" s="88"/>
    </row>
    <row r="495" spans="2:8" x14ac:dyDescent="0.3">
      <c r="B495" s="100"/>
      <c r="D495" s="101"/>
      <c r="E495" s="88"/>
      <c r="F495" s="88"/>
      <c r="G495" s="88"/>
      <c r="H495" s="88"/>
    </row>
    <row r="496" spans="2:8" x14ac:dyDescent="0.3">
      <c r="B496" s="100"/>
      <c r="D496" s="101"/>
      <c r="E496" s="88"/>
      <c r="F496" s="88"/>
      <c r="G496" s="88"/>
      <c r="H496" s="88"/>
    </row>
    <row r="497" spans="2:8" x14ac:dyDescent="0.3">
      <c r="B497" s="100"/>
      <c r="D497" s="101"/>
      <c r="E497" s="88"/>
      <c r="F497" s="88"/>
      <c r="G497" s="88"/>
      <c r="H497" s="88"/>
    </row>
    <row r="498" spans="2:8" x14ac:dyDescent="0.3">
      <c r="B498" s="100"/>
      <c r="D498" s="101"/>
      <c r="E498" s="88"/>
      <c r="F498" s="88"/>
      <c r="G498" s="88"/>
      <c r="H498" s="88"/>
    </row>
    <row r="499" spans="2:8" x14ac:dyDescent="0.3">
      <c r="B499" s="100"/>
      <c r="D499" s="101"/>
      <c r="E499" s="88"/>
      <c r="F499" s="88"/>
      <c r="G499" s="88"/>
      <c r="H499" s="88"/>
    </row>
    <row r="500" spans="2:8" x14ac:dyDescent="0.3">
      <c r="B500" s="100"/>
      <c r="D500" s="101"/>
      <c r="E500" s="88"/>
      <c r="F500" s="88"/>
      <c r="G500" s="88"/>
      <c r="H500" s="88"/>
    </row>
    <row r="501" spans="2:8" x14ac:dyDescent="0.3">
      <c r="B501" s="100"/>
      <c r="D501" s="101"/>
      <c r="E501" s="88"/>
      <c r="F501" s="88"/>
      <c r="G501" s="88"/>
      <c r="H501" s="88"/>
    </row>
    <row r="502" spans="2:8" x14ac:dyDescent="0.3">
      <c r="B502" s="100"/>
      <c r="D502" s="101"/>
      <c r="E502" s="88"/>
      <c r="F502" s="88"/>
      <c r="G502" s="88"/>
      <c r="H502" s="88"/>
    </row>
    <row r="503" spans="2:8" x14ac:dyDescent="0.3">
      <c r="B503" s="100"/>
      <c r="D503" s="101"/>
      <c r="E503" s="88"/>
      <c r="F503" s="88"/>
      <c r="G503" s="88"/>
      <c r="H503" s="88"/>
    </row>
    <row r="504" spans="2:8" x14ac:dyDescent="0.3">
      <c r="B504" s="100"/>
      <c r="D504" s="101"/>
      <c r="E504" s="88"/>
      <c r="F504" s="88"/>
      <c r="G504" s="88"/>
      <c r="H504" s="88"/>
    </row>
    <row r="505" spans="2:8" x14ac:dyDescent="0.3">
      <c r="B505" s="100"/>
      <c r="D505" s="101"/>
      <c r="E505" s="88"/>
      <c r="F505" s="88"/>
      <c r="G505" s="88"/>
      <c r="H505" s="88"/>
    </row>
    <row r="506" spans="2:8" x14ac:dyDescent="0.3">
      <c r="B506" s="100"/>
      <c r="D506" s="101"/>
      <c r="E506" s="88"/>
      <c r="F506" s="88"/>
      <c r="G506" s="88"/>
      <c r="H506" s="88"/>
    </row>
    <row r="507" spans="2:8" x14ac:dyDescent="0.3">
      <c r="B507" s="100"/>
      <c r="D507" s="101"/>
      <c r="E507" s="88"/>
      <c r="F507" s="88"/>
      <c r="G507" s="88"/>
      <c r="H507" s="88"/>
    </row>
    <row r="508" spans="2:8" x14ac:dyDescent="0.3">
      <c r="B508" s="100"/>
      <c r="D508" s="101"/>
      <c r="E508" s="88"/>
      <c r="F508" s="88"/>
      <c r="G508" s="88"/>
      <c r="H508" s="88"/>
    </row>
    <row r="509" spans="2:8" x14ac:dyDescent="0.3">
      <c r="B509" s="100"/>
      <c r="D509" s="101"/>
      <c r="E509" s="88"/>
      <c r="F509" s="88"/>
      <c r="G509" s="88"/>
      <c r="H509" s="88"/>
    </row>
    <row r="510" spans="2:8" x14ac:dyDescent="0.3">
      <c r="B510" s="100"/>
      <c r="D510" s="101"/>
      <c r="E510" s="88"/>
      <c r="F510" s="88"/>
      <c r="G510" s="88"/>
      <c r="H510" s="88"/>
    </row>
    <row r="511" spans="2:8" x14ac:dyDescent="0.3">
      <c r="B511" s="100"/>
      <c r="D511" s="101"/>
      <c r="E511" s="88"/>
      <c r="F511" s="88"/>
      <c r="G511" s="88"/>
      <c r="H511" s="88"/>
    </row>
    <row r="512" spans="2:8" x14ac:dyDescent="0.3">
      <c r="B512" s="100"/>
      <c r="D512" s="101"/>
      <c r="E512" s="88"/>
      <c r="F512" s="88"/>
      <c r="G512" s="88"/>
      <c r="H512" s="88"/>
    </row>
    <row r="513" spans="2:8" x14ac:dyDescent="0.3">
      <c r="B513" s="100"/>
      <c r="D513" s="101"/>
      <c r="E513" s="88"/>
      <c r="F513" s="88"/>
      <c r="G513" s="88"/>
      <c r="H513" s="88"/>
    </row>
    <row r="514" spans="2:8" x14ac:dyDescent="0.3">
      <c r="B514" s="100"/>
      <c r="D514" s="101"/>
      <c r="E514" s="88"/>
      <c r="F514" s="88"/>
      <c r="G514" s="88"/>
      <c r="H514" s="88"/>
    </row>
    <row r="515" spans="2:8" x14ac:dyDescent="0.3">
      <c r="B515" s="100"/>
      <c r="D515" s="101"/>
      <c r="E515" s="88"/>
      <c r="F515" s="88"/>
      <c r="G515" s="88"/>
      <c r="H515" s="88"/>
    </row>
    <row r="516" spans="2:8" x14ac:dyDescent="0.3">
      <c r="B516" s="100"/>
      <c r="D516" s="101"/>
      <c r="E516" s="88"/>
      <c r="F516" s="88"/>
      <c r="G516" s="88"/>
      <c r="H516" s="88"/>
    </row>
    <row r="517" spans="2:8" x14ac:dyDescent="0.3">
      <c r="B517" s="100"/>
      <c r="D517" s="101"/>
      <c r="E517" s="88"/>
      <c r="F517" s="88"/>
      <c r="G517" s="88"/>
      <c r="H517" s="88"/>
    </row>
    <row r="518" spans="2:8" x14ac:dyDescent="0.3">
      <c r="B518" s="100"/>
      <c r="D518" s="101"/>
      <c r="E518" s="88"/>
      <c r="F518" s="88"/>
      <c r="G518" s="88"/>
      <c r="H518" s="88"/>
    </row>
    <row r="519" spans="2:8" x14ac:dyDescent="0.3">
      <c r="B519" s="100"/>
      <c r="D519" s="101"/>
      <c r="E519" s="88"/>
      <c r="F519" s="88"/>
      <c r="G519" s="88"/>
      <c r="H519" s="88"/>
    </row>
    <row r="520" spans="2:8" x14ac:dyDescent="0.3">
      <c r="B520" s="100"/>
      <c r="D520" s="101"/>
      <c r="E520" s="88"/>
      <c r="F520" s="88"/>
      <c r="G520" s="88"/>
      <c r="H520" s="88"/>
    </row>
    <row r="521" spans="2:8" x14ac:dyDescent="0.3">
      <c r="B521" s="100"/>
      <c r="D521" s="101"/>
      <c r="E521" s="88"/>
      <c r="F521" s="88"/>
      <c r="G521" s="88"/>
      <c r="H521" s="88"/>
    </row>
    <row r="522" spans="2:8" x14ac:dyDescent="0.3">
      <c r="B522" s="100"/>
      <c r="D522" s="101"/>
      <c r="E522" s="88"/>
      <c r="F522" s="88"/>
      <c r="G522" s="88"/>
      <c r="H522" s="88"/>
    </row>
    <row r="523" spans="2:8" x14ac:dyDescent="0.3">
      <c r="B523" s="100"/>
      <c r="D523" s="101"/>
      <c r="E523" s="88"/>
      <c r="F523" s="88"/>
      <c r="G523" s="88"/>
      <c r="H523" s="88"/>
    </row>
    <row r="524" spans="2:8" x14ac:dyDescent="0.3">
      <c r="B524" s="100"/>
      <c r="D524" s="101"/>
      <c r="E524" s="88"/>
      <c r="F524" s="88"/>
      <c r="G524" s="88"/>
      <c r="H524" s="88"/>
    </row>
    <row r="525" spans="2:8" x14ac:dyDescent="0.3">
      <c r="B525" s="100"/>
      <c r="D525" s="101"/>
      <c r="E525" s="88"/>
      <c r="F525" s="88"/>
      <c r="G525" s="88"/>
      <c r="H525" s="88"/>
    </row>
    <row r="526" spans="2:8" x14ac:dyDescent="0.3">
      <c r="B526" s="100"/>
      <c r="D526" s="101"/>
      <c r="E526" s="88"/>
      <c r="F526" s="88"/>
      <c r="G526" s="88"/>
      <c r="H526" s="88"/>
    </row>
    <row r="527" spans="2:8" x14ac:dyDescent="0.3">
      <c r="B527" s="100"/>
      <c r="D527" s="101"/>
      <c r="E527" s="88"/>
      <c r="F527" s="88"/>
      <c r="G527" s="88"/>
      <c r="H527" s="88"/>
    </row>
    <row r="528" spans="2:8" x14ac:dyDescent="0.3">
      <c r="B528" s="100"/>
      <c r="D528" s="101"/>
      <c r="E528" s="88"/>
      <c r="F528" s="88"/>
      <c r="G528" s="88"/>
      <c r="H528" s="88"/>
    </row>
    <row r="529" spans="2:8" x14ac:dyDescent="0.3">
      <c r="B529" s="100"/>
      <c r="D529" s="101"/>
      <c r="E529" s="88"/>
      <c r="F529" s="88"/>
      <c r="G529" s="88"/>
      <c r="H529" s="88"/>
    </row>
    <row r="530" spans="2:8" x14ac:dyDescent="0.3">
      <c r="B530" s="100"/>
      <c r="D530" s="101"/>
      <c r="E530" s="88"/>
      <c r="F530" s="88"/>
      <c r="G530" s="88"/>
      <c r="H530" s="88"/>
    </row>
    <row r="531" spans="2:8" x14ac:dyDescent="0.3">
      <c r="B531" s="100"/>
      <c r="D531" s="101"/>
      <c r="E531" s="88"/>
      <c r="F531" s="88"/>
      <c r="G531" s="88"/>
      <c r="H531" s="88"/>
    </row>
    <row r="532" spans="2:8" x14ac:dyDescent="0.3">
      <c r="B532" s="100"/>
      <c r="D532" s="101"/>
      <c r="E532" s="88"/>
      <c r="F532" s="88"/>
      <c r="G532" s="88"/>
      <c r="H532" s="88"/>
    </row>
    <row r="533" spans="2:8" x14ac:dyDescent="0.3">
      <c r="B533" s="100"/>
      <c r="D533" s="101"/>
      <c r="E533" s="88"/>
      <c r="F533" s="88"/>
      <c r="G533" s="88"/>
      <c r="H533" s="88"/>
    </row>
    <row r="534" spans="2:8" x14ac:dyDescent="0.3">
      <c r="B534" s="100"/>
      <c r="D534" s="101"/>
      <c r="E534" s="88"/>
      <c r="F534" s="88"/>
      <c r="G534" s="88"/>
      <c r="H534" s="88"/>
    </row>
    <row r="535" spans="2:8" x14ac:dyDescent="0.3">
      <c r="B535" s="100"/>
      <c r="D535" s="101"/>
      <c r="E535" s="88"/>
      <c r="F535" s="88"/>
      <c r="G535" s="88"/>
      <c r="H535" s="88"/>
    </row>
    <row r="536" spans="2:8" x14ac:dyDescent="0.3">
      <c r="B536" s="100"/>
      <c r="D536" s="101"/>
      <c r="E536" s="88"/>
      <c r="F536" s="88"/>
      <c r="G536" s="88"/>
      <c r="H536" s="88"/>
    </row>
    <row r="537" spans="2:8" x14ac:dyDescent="0.3">
      <c r="B537" s="100"/>
      <c r="D537" s="101"/>
      <c r="E537" s="88"/>
      <c r="F537" s="88"/>
      <c r="G537" s="88"/>
      <c r="H537" s="88"/>
    </row>
    <row r="538" spans="2:8" x14ac:dyDescent="0.3">
      <c r="B538" s="100"/>
      <c r="D538" s="101"/>
      <c r="E538" s="88"/>
      <c r="F538" s="88"/>
      <c r="G538" s="88"/>
      <c r="H538" s="88"/>
    </row>
    <row r="539" spans="2:8" x14ac:dyDescent="0.3">
      <c r="B539" s="100"/>
      <c r="D539" s="101"/>
      <c r="E539" s="88"/>
      <c r="F539" s="88"/>
      <c r="G539" s="88"/>
      <c r="H539" s="88"/>
    </row>
    <row r="540" spans="2:8" x14ac:dyDescent="0.3">
      <c r="B540" s="100"/>
      <c r="D540" s="101"/>
      <c r="E540" s="88"/>
      <c r="F540" s="88"/>
      <c r="G540" s="88"/>
      <c r="H540" s="88"/>
    </row>
    <row r="541" spans="2:8" x14ac:dyDescent="0.3">
      <c r="B541" s="100"/>
      <c r="D541" s="101"/>
      <c r="E541" s="88"/>
      <c r="F541" s="88"/>
      <c r="G541" s="88"/>
      <c r="H541" s="88"/>
    </row>
    <row r="542" spans="2:8" x14ac:dyDescent="0.3">
      <c r="B542" s="100"/>
      <c r="D542" s="101"/>
      <c r="E542" s="88"/>
      <c r="F542" s="88"/>
      <c r="G542" s="88"/>
      <c r="H542" s="88"/>
    </row>
    <row r="543" spans="2:8" x14ac:dyDescent="0.3">
      <c r="B543" s="100"/>
      <c r="D543" s="101"/>
      <c r="E543" s="88"/>
      <c r="F543" s="88"/>
      <c r="G543" s="88"/>
      <c r="H543" s="88"/>
    </row>
    <row r="544" spans="2:8" x14ac:dyDescent="0.3">
      <c r="B544" s="100"/>
      <c r="D544" s="101"/>
      <c r="E544" s="88"/>
      <c r="F544" s="88"/>
      <c r="G544" s="88"/>
      <c r="H544" s="88"/>
    </row>
    <row r="545" spans="2:8" x14ac:dyDescent="0.3">
      <c r="B545" s="100"/>
      <c r="D545" s="101"/>
      <c r="E545" s="88"/>
      <c r="F545" s="88"/>
      <c r="G545" s="88"/>
      <c r="H545" s="88"/>
    </row>
    <row r="546" spans="2:8" x14ac:dyDescent="0.3">
      <c r="B546" s="100"/>
      <c r="D546" s="101"/>
      <c r="E546" s="88"/>
      <c r="F546" s="88"/>
      <c r="G546" s="88"/>
      <c r="H546" s="88"/>
    </row>
    <row r="547" spans="2:8" x14ac:dyDescent="0.3">
      <c r="B547" s="100"/>
      <c r="D547" s="101"/>
      <c r="E547" s="88"/>
      <c r="F547" s="88"/>
      <c r="G547" s="88"/>
      <c r="H547" s="88"/>
    </row>
    <row r="548" spans="2:8" x14ac:dyDescent="0.3">
      <c r="B548" s="100"/>
      <c r="D548" s="101"/>
      <c r="E548" s="88"/>
      <c r="F548" s="88"/>
      <c r="G548" s="88"/>
      <c r="H548" s="88"/>
    </row>
    <row r="549" spans="2:8" x14ac:dyDescent="0.3">
      <c r="B549" s="100"/>
      <c r="D549" s="101"/>
      <c r="E549" s="88"/>
      <c r="F549" s="88"/>
      <c r="G549" s="88"/>
      <c r="H549" s="88"/>
    </row>
    <row r="550" spans="2:8" x14ac:dyDescent="0.3">
      <c r="B550" s="100"/>
      <c r="D550" s="101"/>
      <c r="E550" s="88"/>
      <c r="F550" s="88"/>
      <c r="G550" s="88"/>
      <c r="H550" s="88"/>
    </row>
    <row r="551" spans="2:8" x14ac:dyDescent="0.3">
      <c r="B551" s="100"/>
      <c r="D551" s="101"/>
      <c r="E551" s="88"/>
      <c r="F551" s="88"/>
      <c r="G551" s="88"/>
      <c r="H551" s="88"/>
    </row>
    <row r="552" spans="2:8" x14ac:dyDescent="0.3">
      <c r="B552" s="100"/>
      <c r="D552" s="101"/>
      <c r="E552" s="88"/>
      <c r="F552" s="88"/>
      <c r="G552" s="88"/>
      <c r="H552" s="88"/>
    </row>
    <row r="553" spans="2:8" x14ac:dyDescent="0.3">
      <c r="B553" s="100"/>
      <c r="D553" s="101"/>
      <c r="E553" s="88"/>
      <c r="F553" s="88"/>
      <c r="G553" s="88"/>
      <c r="H553" s="88"/>
    </row>
    <row r="554" spans="2:8" x14ac:dyDescent="0.3">
      <c r="B554" s="100"/>
      <c r="D554" s="101"/>
      <c r="E554" s="88"/>
      <c r="F554" s="88"/>
      <c r="G554" s="88"/>
      <c r="H554" s="88"/>
    </row>
    <row r="555" spans="2:8" x14ac:dyDescent="0.3">
      <c r="B555" s="100"/>
      <c r="D555" s="101"/>
      <c r="E555" s="88"/>
      <c r="F555" s="88"/>
      <c r="G555" s="88"/>
      <c r="H555" s="88"/>
    </row>
    <row r="556" spans="2:8" x14ac:dyDescent="0.3">
      <c r="B556" s="100"/>
      <c r="D556" s="101"/>
      <c r="E556" s="88"/>
      <c r="F556" s="88"/>
      <c r="G556" s="88"/>
      <c r="H556" s="88"/>
    </row>
    <row r="557" spans="2:8" x14ac:dyDescent="0.3">
      <c r="B557" s="100"/>
      <c r="D557" s="101"/>
      <c r="E557" s="88"/>
      <c r="F557" s="88"/>
      <c r="G557" s="88"/>
      <c r="H557" s="88"/>
    </row>
    <row r="558" spans="2:8" x14ac:dyDescent="0.3">
      <c r="B558" s="100"/>
      <c r="D558" s="101"/>
      <c r="E558" s="88"/>
      <c r="F558" s="88"/>
      <c r="G558" s="88"/>
      <c r="H558" s="88"/>
    </row>
    <row r="559" spans="2:8" x14ac:dyDescent="0.3">
      <c r="B559" s="100"/>
      <c r="D559" s="101"/>
      <c r="E559" s="88"/>
      <c r="F559" s="88"/>
      <c r="G559" s="88"/>
      <c r="H559" s="88"/>
    </row>
    <row r="560" spans="2:8" x14ac:dyDescent="0.3">
      <c r="B560" s="100"/>
      <c r="D560" s="101"/>
      <c r="E560" s="88"/>
      <c r="F560" s="88"/>
      <c r="G560" s="88"/>
      <c r="H560" s="88"/>
    </row>
    <row r="561" spans="2:8" x14ac:dyDescent="0.3">
      <c r="B561" s="100"/>
      <c r="D561" s="101"/>
      <c r="E561" s="88"/>
      <c r="F561" s="88"/>
      <c r="G561" s="88"/>
      <c r="H561" s="88"/>
    </row>
    <row r="562" spans="2:8" x14ac:dyDescent="0.3">
      <c r="B562" s="100"/>
      <c r="D562" s="101"/>
      <c r="E562" s="88"/>
      <c r="F562" s="88"/>
      <c r="G562" s="88"/>
      <c r="H562" s="88"/>
    </row>
    <row r="563" spans="2:8" x14ac:dyDescent="0.3">
      <c r="B563" s="100"/>
      <c r="D563" s="101"/>
      <c r="E563" s="88"/>
      <c r="F563" s="88"/>
      <c r="G563" s="88"/>
      <c r="H563" s="88"/>
    </row>
    <row r="564" spans="2:8" x14ac:dyDescent="0.3">
      <c r="B564" s="100"/>
      <c r="D564" s="101"/>
      <c r="E564" s="88"/>
      <c r="F564" s="88"/>
      <c r="G564" s="88"/>
      <c r="H564" s="88"/>
    </row>
    <row r="565" spans="2:8" x14ac:dyDescent="0.3">
      <c r="B565" s="100"/>
      <c r="D565" s="101"/>
      <c r="E565" s="88"/>
      <c r="F565" s="88"/>
      <c r="G565" s="88"/>
      <c r="H565" s="88"/>
    </row>
    <row r="566" spans="2:8" x14ac:dyDescent="0.3">
      <c r="B566" s="100"/>
      <c r="D566" s="101"/>
      <c r="E566" s="88"/>
      <c r="F566" s="88"/>
      <c r="G566" s="88"/>
      <c r="H566" s="88"/>
    </row>
    <row r="567" spans="2:8" x14ac:dyDescent="0.3">
      <c r="B567" s="100"/>
      <c r="D567" s="101"/>
      <c r="E567" s="88"/>
      <c r="F567" s="88"/>
      <c r="G567" s="88"/>
      <c r="H567" s="88"/>
    </row>
    <row r="568" spans="2:8" x14ac:dyDescent="0.3">
      <c r="B568" s="100"/>
      <c r="D568" s="101"/>
      <c r="E568" s="88"/>
      <c r="F568" s="88"/>
      <c r="G568" s="88"/>
      <c r="H568" s="88"/>
    </row>
    <row r="569" spans="2:8" x14ac:dyDescent="0.3">
      <c r="B569" s="100"/>
      <c r="D569" s="101"/>
      <c r="E569" s="88"/>
      <c r="F569" s="88"/>
      <c r="G569" s="88"/>
      <c r="H569" s="88"/>
    </row>
    <row r="570" spans="2:8" x14ac:dyDescent="0.3">
      <c r="B570" s="100"/>
      <c r="D570" s="101"/>
      <c r="E570" s="88"/>
      <c r="F570" s="88"/>
      <c r="G570" s="88"/>
      <c r="H570" s="88"/>
    </row>
    <row r="571" spans="2:8" x14ac:dyDescent="0.3">
      <c r="B571" s="100"/>
      <c r="D571" s="101"/>
      <c r="E571" s="88"/>
      <c r="F571" s="88"/>
      <c r="G571" s="88"/>
      <c r="H571" s="88"/>
    </row>
    <row r="572" spans="2:8" x14ac:dyDescent="0.3">
      <c r="B572" s="100"/>
      <c r="D572" s="101"/>
      <c r="E572" s="88"/>
      <c r="F572" s="88"/>
      <c r="G572" s="88"/>
      <c r="H572" s="88"/>
    </row>
    <row r="573" spans="2:8" x14ac:dyDescent="0.3">
      <c r="B573" s="100"/>
      <c r="D573" s="101"/>
      <c r="E573" s="88"/>
      <c r="F573" s="88"/>
      <c r="G573" s="88"/>
      <c r="H573" s="88"/>
    </row>
    <row r="574" spans="2:8" x14ac:dyDescent="0.3">
      <c r="B574" s="100"/>
      <c r="D574" s="101"/>
      <c r="E574" s="88"/>
      <c r="F574" s="88"/>
      <c r="G574" s="88"/>
      <c r="H574" s="88"/>
    </row>
    <row r="575" spans="2:8" x14ac:dyDescent="0.3">
      <c r="B575" s="100"/>
      <c r="D575" s="101"/>
      <c r="E575" s="88"/>
      <c r="F575" s="88"/>
      <c r="G575" s="88"/>
      <c r="H575" s="88"/>
    </row>
    <row r="576" spans="2:8" x14ac:dyDescent="0.3">
      <c r="B576" s="100"/>
      <c r="D576" s="101"/>
      <c r="E576" s="88"/>
      <c r="F576" s="88"/>
      <c r="G576" s="88"/>
      <c r="H576" s="88"/>
    </row>
    <row r="577" spans="2:8" x14ac:dyDescent="0.3">
      <c r="B577" s="100"/>
      <c r="D577" s="101"/>
      <c r="E577" s="88"/>
      <c r="F577" s="88"/>
      <c r="G577" s="88"/>
      <c r="H577" s="88"/>
    </row>
    <row r="578" spans="2:8" x14ac:dyDescent="0.3">
      <c r="B578" s="100"/>
      <c r="D578" s="101"/>
      <c r="E578" s="88"/>
      <c r="F578" s="88"/>
      <c r="G578" s="88"/>
      <c r="H578" s="88"/>
    </row>
    <row r="579" spans="2:8" x14ac:dyDescent="0.3">
      <c r="B579" s="100"/>
      <c r="D579" s="101"/>
      <c r="E579" s="88"/>
      <c r="F579" s="88"/>
      <c r="G579" s="88"/>
      <c r="H579" s="88"/>
    </row>
    <row r="580" spans="2:8" x14ac:dyDescent="0.3">
      <c r="B580" s="100"/>
      <c r="D580" s="101"/>
      <c r="E580" s="88"/>
      <c r="F580" s="88"/>
      <c r="G580" s="88"/>
      <c r="H580" s="88"/>
    </row>
    <row r="581" spans="2:8" x14ac:dyDescent="0.3">
      <c r="B581" s="100"/>
      <c r="D581" s="101"/>
      <c r="E581" s="88"/>
      <c r="F581" s="88"/>
      <c r="G581" s="88"/>
      <c r="H581" s="88"/>
    </row>
    <row r="582" spans="2:8" x14ac:dyDescent="0.3">
      <c r="B582" s="100"/>
      <c r="D582" s="101"/>
      <c r="E582" s="88"/>
      <c r="F582" s="88"/>
      <c r="G582" s="88"/>
      <c r="H582" s="88"/>
    </row>
    <row r="583" spans="2:8" x14ac:dyDescent="0.3">
      <c r="B583" s="100"/>
      <c r="D583" s="101"/>
      <c r="E583" s="88"/>
      <c r="F583" s="88"/>
      <c r="G583" s="88"/>
      <c r="H583" s="88"/>
    </row>
    <row r="584" spans="2:8" x14ac:dyDescent="0.3">
      <c r="B584" s="100"/>
      <c r="D584" s="101"/>
      <c r="E584" s="88"/>
      <c r="F584" s="88"/>
      <c r="G584" s="88"/>
      <c r="H584" s="88"/>
    </row>
    <row r="585" spans="2:8" x14ac:dyDescent="0.3">
      <c r="B585" s="100"/>
      <c r="D585" s="101"/>
      <c r="E585" s="88"/>
      <c r="F585" s="88"/>
      <c r="G585" s="88"/>
      <c r="H585" s="88"/>
    </row>
    <row r="586" spans="2:8" x14ac:dyDescent="0.3">
      <c r="B586" s="100"/>
      <c r="D586" s="101"/>
      <c r="E586" s="88"/>
      <c r="F586" s="88"/>
      <c r="G586" s="88"/>
      <c r="H586" s="88"/>
    </row>
    <row r="587" spans="2:8" x14ac:dyDescent="0.3">
      <c r="B587" s="100"/>
      <c r="D587" s="101"/>
      <c r="E587" s="88"/>
      <c r="F587" s="88"/>
      <c r="G587" s="88"/>
      <c r="H587" s="88"/>
    </row>
    <row r="588" spans="2:8" x14ac:dyDescent="0.3">
      <c r="B588" s="100"/>
      <c r="D588" s="101"/>
      <c r="E588" s="88"/>
      <c r="F588" s="88"/>
      <c r="G588" s="88"/>
      <c r="H588" s="88"/>
    </row>
    <row r="589" spans="2:8" x14ac:dyDescent="0.3">
      <c r="B589" s="100"/>
      <c r="D589" s="101"/>
      <c r="E589" s="88"/>
      <c r="F589" s="88"/>
      <c r="G589" s="88"/>
      <c r="H589" s="88"/>
    </row>
    <row r="590" spans="2:8" x14ac:dyDescent="0.3">
      <c r="B590" s="100"/>
      <c r="D590" s="101"/>
      <c r="E590" s="88"/>
      <c r="F590" s="88"/>
      <c r="G590" s="88"/>
      <c r="H590" s="88"/>
    </row>
    <row r="591" spans="2:8" x14ac:dyDescent="0.3">
      <c r="B591" s="100"/>
      <c r="D591" s="101"/>
      <c r="E591" s="88"/>
      <c r="F591" s="88"/>
      <c r="G591" s="88"/>
      <c r="H591" s="88"/>
    </row>
    <row r="592" spans="2:8" x14ac:dyDescent="0.3">
      <c r="B592" s="100"/>
      <c r="D592" s="101"/>
      <c r="E592" s="88"/>
      <c r="F592" s="88"/>
      <c r="G592" s="88"/>
      <c r="H592" s="88"/>
    </row>
    <row r="593" spans="2:8" x14ac:dyDescent="0.3">
      <c r="B593" s="100"/>
      <c r="D593" s="101"/>
      <c r="E593" s="88"/>
      <c r="F593" s="88"/>
      <c r="G593" s="88"/>
      <c r="H593" s="88"/>
    </row>
    <row r="594" spans="2:8" x14ac:dyDescent="0.3">
      <c r="B594" s="100"/>
      <c r="D594" s="101"/>
      <c r="E594" s="88"/>
      <c r="F594" s="88"/>
      <c r="G594" s="88"/>
      <c r="H594" s="88"/>
    </row>
    <row r="595" spans="2:8" x14ac:dyDescent="0.3">
      <c r="B595" s="100"/>
      <c r="D595" s="101"/>
      <c r="E595" s="88"/>
      <c r="F595" s="88"/>
      <c r="G595" s="88"/>
      <c r="H595" s="88"/>
    </row>
    <row r="596" spans="2:8" x14ac:dyDescent="0.3">
      <c r="B596" s="100"/>
      <c r="D596" s="101"/>
      <c r="E596" s="88"/>
      <c r="F596" s="88"/>
      <c r="G596" s="88"/>
      <c r="H596" s="88"/>
    </row>
    <row r="597" spans="2:8" x14ac:dyDescent="0.3">
      <c r="B597" s="100"/>
      <c r="D597" s="101"/>
      <c r="E597" s="88"/>
      <c r="F597" s="88"/>
      <c r="G597" s="88"/>
      <c r="H597" s="88"/>
    </row>
    <row r="598" spans="2:8" x14ac:dyDescent="0.3">
      <c r="B598" s="100"/>
      <c r="D598" s="101"/>
      <c r="E598" s="88"/>
      <c r="F598" s="88"/>
      <c r="G598" s="88"/>
      <c r="H598" s="88"/>
    </row>
    <row r="599" spans="2:8" x14ac:dyDescent="0.3">
      <c r="B599" s="100"/>
      <c r="D599" s="101"/>
      <c r="E599" s="88"/>
      <c r="F599" s="88"/>
      <c r="G599" s="88"/>
      <c r="H599" s="88"/>
    </row>
    <row r="600" spans="2:8" x14ac:dyDescent="0.3">
      <c r="B600" s="100"/>
      <c r="D600" s="101"/>
      <c r="E600" s="88"/>
      <c r="F600" s="88"/>
      <c r="G600" s="88"/>
      <c r="H600" s="88"/>
    </row>
    <row r="601" spans="2:8" x14ac:dyDescent="0.3">
      <c r="B601" s="100"/>
      <c r="D601" s="101"/>
      <c r="E601" s="88"/>
      <c r="F601" s="88"/>
      <c r="G601" s="88"/>
      <c r="H601" s="88"/>
    </row>
    <row r="602" spans="2:8" x14ac:dyDescent="0.3">
      <c r="B602" s="100"/>
      <c r="D602" s="101"/>
      <c r="E602" s="88"/>
      <c r="F602" s="88"/>
      <c r="G602" s="88"/>
      <c r="H602" s="88"/>
    </row>
    <row r="603" spans="2:8" x14ac:dyDescent="0.3">
      <c r="B603" s="100"/>
      <c r="D603" s="101"/>
      <c r="E603" s="88"/>
      <c r="F603" s="88"/>
      <c r="G603" s="88"/>
      <c r="H603" s="88"/>
    </row>
    <row r="604" spans="2:8" x14ac:dyDescent="0.3">
      <c r="B604" s="100"/>
      <c r="D604" s="101"/>
      <c r="E604" s="88"/>
      <c r="F604" s="88"/>
      <c r="G604" s="88"/>
      <c r="H604" s="88"/>
    </row>
    <row r="605" spans="2:8" x14ac:dyDescent="0.3">
      <c r="B605" s="100"/>
      <c r="D605" s="101"/>
      <c r="E605" s="88"/>
      <c r="F605" s="88"/>
      <c r="G605" s="88"/>
      <c r="H605" s="88"/>
    </row>
    <row r="606" spans="2:8" x14ac:dyDescent="0.3">
      <c r="B606" s="100"/>
      <c r="D606" s="101"/>
      <c r="E606" s="88"/>
      <c r="F606" s="88"/>
      <c r="G606" s="88"/>
      <c r="H606" s="88"/>
    </row>
    <row r="607" spans="2:8" x14ac:dyDescent="0.3">
      <c r="B607" s="100"/>
      <c r="D607" s="101"/>
      <c r="E607" s="88"/>
      <c r="F607" s="88"/>
      <c r="G607" s="88"/>
      <c r="H607" s="88"/>
    </row>
    <row r="608" spans="2:8" x14ac:dyDescent="0.3">
      <c r="B608" s="100"/>
      <c r="D608" s="101"/>
      <c r="E608" s="88"/>
      <c r="F608" s="88"/>
      <c r="G608" s="88"/>
      <c r="H608" s="88"/>
    </row>
    <row r="609" spans="2:8" x14ac:dyDescent="0.3">
      <c r="B609" s="100"/>
      <c r="D609" s="101"/>
      <c r="E609" s="88"/>
      <c r="F609" s="88"/>
      <c r="G609" s="88"/>
      <c r="H609" s="88"/>
    </row>
    <row r="610" spans="2:8" x14ac:dyDescent="0.3">
      <c r="B610" s="100"/>
      <c r="D610" s="101"/>
      <c r="E610" s="88"/>
      <c r="F610" s="88"/>
      <c r="G610" s="88"/>
      <c r="H610" s="88"/>
    </row>
    <row r="611" spans="2:8" x14ac:dyDescent="0.3">
      <c r="B611" s="100"/>
      <c r="D611" s="101"/>
      <c r="E611" s="88"/>
      <c r="F611" s="88"/>
      <c r="G611" s="88"/>
      <c r="H611" s="88"/>
    </row>
    <row r="612" spans="2:8" x14ac:dyDescent="0.3">
      <c r="B612" s="100"/>
      <c r="D612" s="101"/>
      <c r="E612" s="88"/>
      <c r="F612" s="88"/>
      <c r="G612" s="88"/>
      <c r="H612" s="88"/>
    </row>
    <row r="613" spans="2:8" x14ac:dyDescent="0.3">
      <c r="B613" s="100"/>
      <c r="D613" s="101"/>
      <c r="E613" s="88"/>
      <c r="F613" s="88"/>
      <c r="G613" s="88"/>
      <c r="H613" s="88"/>
    </row>
    <row r="614" spans="2:8" x14ac:dyDescent="0.3">
      <c r="B614" s="100"/>
      <c r="D614" s="101"/>
      <c r="E614" s="88"/>
      <c r="F614" s="88"/>
      <c r="G614" s="88"/>
      <c r="H614" s="88"/>
    </row>
    <row r="615" spans="2:8" x14ac:dyDescent="0.3">
      <c r="B615" s="100"/>
      <c r="D615" s="101"/>
      <c r="E615" s="88"/>
      <c r="F615" s="88"/>
      <c r="G615" s="88"/>
      <c r="H615" s="88"/>
    </row>
    <row r="616" spans="2:8" x14ac:dyDescent="0.3">
      <c r="B616" s="100"/>
      <c r="D616" s="101"/>
      <c r="E616" s="88"/>
      <c r="F616" s="88"/>
      <c r="G616" s="88"/>
      <c r="H616" s="88"/>
    </row>
    <row r="617" spans="2:8" x14ac:dyDescent="0.3">
      <c r="B617" s="100"/>
      <c r="D617" s="101"/>
      <c r="E617" s="88"/>
      <c r="F617" s="88"/>
      <c r="G617" s="88"/>
      <c r="H617" s="88"/>
    </row>
    <row r="618" spans="2:8" x14ac:dyDescent="0.3">
      <c r="B618" s="100"/>
      <c r="D618" s="101"/>
      <c r="E618" s="88"/>
      <c r="F618" s="88"/>
      <c r="G618" s="88"/>
      <c r="H618" s="88"/>
    </row>
    <row r="619" spans="2:8" x14ac:dyDescent="0.3">
      <c r="B619" s="100"/>
      <c r="D619" s="101"/>
      <c r="E619" s="88"/>
      <c r="F619" s="88"/>
      <c r="G619" s="88"/>
      <c r="H619" s="88"/>
    </row>
    <row r="620" spans="2:8" x14ac:dyDescent="0.3">
      <c r="B620" s="100"/>
      <c r="D620" s="101"/>
      <c r="E620" s="88"/>
      <c r="F620" s="88"/>
      <c r="G620" s="88"/>
      <c r="H620" s="88"/>
    </row>
    <row r="621" spans="2:8" x14ac:dyDescent="0.3">
      <c r="B621" s="100"/>
      <c r="D621" s="101"/>
      <c r="E621" s="88"/>
      <c r="F621" s="88"/>
      <c r="G621" s="88"/>
      <c r="H621" s="88"/>
    </row>
    <row r="622" spans="2:8" x14ac:dyDescent="0.3">
      <c r="B622" s="100"/>
      <c r="D622" s="101"/>
      <c r="E622" s="88"/>
      <c r="F622" s="88"/>
      <c r="G622" s="88"/>
      <c r="H622" s="88"/>
    </row>
    <row r="623" spans="2:8" x14ac:dyDescent="0.3">
      <c r="B623" s="100"/>
      <c r="D623" s="101"/>
      <c r="E623" s="88"/>
      <c r="F623" s="88"/>
      <c r="G623" s="88"/>
      <c r="H623" s="88"/>
    </row>
    <row r="624" spans="2:8" x14ac:dyDescent="0.3">
      <c r="B624" s="100"/>
      <c r="D624" s="101"/>
      <c r="E624" s="88"/>
      <c r="F624" s="88"/>
      <c r="G624" s="88"/>
      <c r="H624" s="88"/>
    </row>
    <row r="625" spans="2:8" x14ac:dyDescent="0.3">
      <c r="B625" s="100"/>
      <c r="D625" s="101"/>
      <c r="E625" s="88"/>
      <c r="F625" s="88"/>
      <c r="G625" s="88"/>
      <c r="H625" s="88"/>
    </row>
    <row r="626" spans="2:8" x14ac:dyDescent="0.3">
      <c r="B626" s="100"/>
      <c r="D626" s="101"/>
      <c r="E626" s="88"/>
      <c r="F626" s="88"/>
      <c r="G626" s="88"/>
      <c r="H626" s="88"/>
    </row>
    <row r="627" spans="2:8" x14ac:dyDescent="0.3">
      <c r="B627" s="100"/>
      <c r="D627" s="101"/>
      <c r="E627" s="88"/>
      <c r="F627" s="88"/>
      <c r="G627" s="88"/>
      <c r="H627" s="88"/>
    </row>
    <row r="628" spans="2:8" x14ac:dyDescent="0.3">
      <c r="B628" s="100"/>
      <c r="D628" s="101"/>
      <c r="E628" s="88"/>
      <c r="F628" s="88"/>
      <c r="G628" s="88"/>
      <c r="H628" s="88"/>
    </row>
    <row r="629" spans="2:8" x14ac:dyDescent="0.3">
      <c r="B629" s="100"/>
      <c r="D629" s="101"/>
      <c r="E629" s="88"/>
      <c r="F629" s="88"/>
      <c r="G629" s="88"/>
      <c r="H629" s="88"/>
    </row>
    <row r="630" spans="2:8" x14ac:dyDescent="0.3">
      <c r="B630" s="100"/>
      <c r="D630" s="101"/>
      <c r="E630" s="88"/>
      <c r="F630" s="88"/>
      <c r="G630" s="88"/>
      <c r="H630" s="88"/>
    </row>
    <row r="631" spans="2:8" x14ac:dyDescent="0.3">
      <c r="B631" s="100"/>
      <c r="D631" s="101"/>
      <c r="E631" s="88"/>
      <c r="F631" s="88"/>
      <c r="G631" s="88"/>
      <c r="H631" s="88"/>
    </row>
    <row r="632" spans="2:8" x14ac:dyDescent="0.3">
      <c r="B632" s="100"/>
      <c r="D632" s="101"/>
      <c r="E632" s="88"/>
      <c r="F632" s="88"/>
      <c r="G632" s="88"/>
      <c r="H632" s="88"/>
    </row>
    <row r="633" spans="2:8" x14ac:dyDescent="0.3">
      <c r="B633" s="100"/>
      <c r="D633" s="101"/>
      <c r="E633" s="88"/>
      <c r="F633" s="88"/>
      <c r="G633" s="88"/>
      <c r="H633" s="88"/>
    </row>
    <row r="634" spans="2:8" x14ac:dyDescent="0.3">
      <c r="B634" s="100"/>
      <c r="D634" s="101"/>
      <c r="E634" s="88"/>
      <c r="F634" s="88"/>
      <c r="G634" s="88"/>
      <c r="H634" s="88"/>
    </row>
    <row r="635" spans="2:8" x14ac:dyDescent="0.3">
      <c r="B635" s="100"/>
      <c r="D635" s="101"/>
      <c r="E635" s="88"/>
      <c r="F635" s="88"/>
      <c r="G635" s="88"/>
      <c r="H635" s="88"/>
    </row>
    <row r="636" spans="2:8" x14ac:dyDescent="0.3">
      <c r="B636" s="100"/>
      <c r="D636" s="101"/>
      <c r="E636" s="88"/>
      <c r="F636" s="88"/>
      <c r="G636" s="88"/>
      <c r="H636" s="88"/>
    </row>
    <row r="637" spans="2:8" x14ac:dyDescent="0.3">
      <c r="B637" s="100"/>
      <c r="D637" s="101"/>
      <c r="E637" s="88"/>
      <c r="F637" s="88"/>
      <c r="G637" s="88"/>
      <c r="H637" s="88"/>
    </row>
    <row r="638" spans="2:8" x14ac:dyDescent="0.3">
      <c r="B638" s="100"/>
      <c r="D638" s="101"/>
      <c r="E638" s="88"/>
      <c r="F638" s="88"/>
      <c r="G638" s="88"/>
      <c r="H638" s="88"/>
    </row>
    <row r="639" spans="2:8" x14ac:dyDescent="0.3">
      <c r="B639" s="100"/>
      <c r="D639" s="101"/>
      <c r="E639" s="88"/>
      <c r="F639" s="88"/>
      <c r="G639" s="88"/>
      <c r="H639" s="88"/>
    </row>
    <row r="640" spans="2:8" x14ac:dyDescent="0.3">
      <c r="B640" s="100"/>
      <c r="D640" s="101"/>
      <c r="E640" s="88"/>
      <c r="F640" s="88"/>
      <c r="G640" s="88"/>
      <c r="H640" s="88"/>
    </row>
    <row r="641" spans="2:8" x14ac:dyDescent="0.3">
      <c r="B641" s="100"/>
      <c r="D641" s="101"/>
      <c r="E641" s="88"/>
      <c r="F641" s="88"/>
      <c r="G641" s="88"/>
      <c r="H641" s="88"/>
    </row>
    <row r="642" spans="2:8" x14ac:dyDescent="0.3">
      <c r="B642" s="100"/>
      <c r="D642" s="101"/>
      <c r="E642" s="88"/>
      <c r="F642" s="88"/>
      <c r="G642" s="88"/>
      <c r="H642" s="88"/>
    </row>
    <row r="643" spans="2:8" x14ac:dyDescent="0.3">
      <c r="B643" s="100"/>
      <c r="D643" s="101"/>
      <c r="E643" s="88"/>
      <c r="F643" s="88"/>
      <c r="G643" s="88"/>
      <c r="H643" s="88"/>
    </row>
    <row r="644" spans="2:8" x14ac:dyDescent="0.3">
      <c r="B644" s="100"/>
      <c r="D644" s="101"/>
      <c r="E644" s="88"/>
      <c r="F644" s="88"/>
      <c r="G644" s="88"/>
      <c r="H644" s="88"/>
    </row>
    <row r="645" spans="2:8" x14ac:dyDescent="0.3">
      <c r="B645" s="100"/>
      <c r="D645" s="101"/>
      <c r="E645" s="88"/>
      <c r="F645" s="88"/>
      <c r="G645" s="88"/>
      <c r="H645" s="88"/>
    </row>
    <row r="646" spans="2:8" x14ac:dyDescent="0.3">
      <c r="B646" s="100"/>
      <c r="D646" s="101"/>
      <c r="E646" s="88"/>
      <c r="F646" s="88"/>
      <c r="G646" s="88"/>
      <c r="H646" s="88"/>
    </row>
    <row r="647" spans="2:8" x14ac:dyDescent="0.3">
      <c r="B647" s="100"/>
      <c r="D647" s="101"/>
      <c r="E647" s="88"/>
      <c r="F647" s="88"/>
      <c r="G647" s="88"/>
      <c r="H647" s="88"/>
    </row>
    <row r="648" spans="2:8" x14ac:dyDescent="0.3">
      <c r="B648" s="100"/>
      <c r="D648" s="101"/>
      <c r="E648" s="88"/>
      <c r="F648" s="88"/>
      <c r="G648" s="88"/>
      <c r="H648" s="88"/>
    </row>
    <row r="649" spans="2:8" x14ac:dyDescent="0.3">
      <c r="B649" s="100"/>
      <c r="D649" s="101"/>
      <c r="E649" s="88"/>
      <c r="F649" s="88"/>
      <c r="G649" s="88"/>
      <c r="H649" s="88"/>
    </row>
    <row r="650" spans="2:8" x14ac:dyDescent="0.3">
      <c r="B650" s="100"/>
      <c r="D650" s="101"/>
      <c r="E650" s="88"/>
      <c r="F650" s="88"/>
      <c r="G650" s="88"/>
      <c r="H650" s="88"/>
    </row>
    <row r="651" spans="2:8" x14ac:dyDescent="0.3">
      <c r="B651" s="100"/>
      <c r="D651" s="101"/>
      <c r="E651" s="88"/>
      <c r="F651" s="88"/>
      <c r="G651" s="88"/>
      <c r="H651" s="88"/>
    </row>
    <row r="652" spans="2:8" x14ac:dyDescent="0.3">
      <c r="B652" s="100"/>
      <c r="D652" s="101"/>
      <c r="E652" s="88"/>
      <c r="F652" s="88"/>
      <c r="G652" s="88"/>
      <c r="H652" s="88"/>
    </row>
    <row r="653" spans="2:8" x14ac:dyDescent="0.3">
      <c r="B653" s="100"/>
      <c r="D653" s="101"/>
      <c r="E653" s="88"/>
      <c r="F653" s="88"/>
      <c r="G653" s="88"/>
      <c r="H653" s="88"/>
    </row>
    <row r="654" spans="2:8" x14ac:dyDescent="0.3">
      <c r="B654" s="100"/>
      <c r="D654" s="101"/>
      <c r="E654" s="88"/>
      <c r="F654" s="88"/>
      <c r="G654" s="88"/>
      <c r="H654" s="88"/>
    </row>
    <row r="655" spans="2:8" x14ac:dyDescent="0.3">
      <c r="B655" s="100"/>
      <c r="D655" s="101"/>
      <c r="E655" s="88"/>
      <c r="F655" s="88"/>
      <c r="G655" s="88"/>
      <c r="H655" s="88"/>
    </row>
    <row r="656" spans="2:8" x14ac:dyDescent="0.3">
      <c r="B656" s="100"/>
      <c r="D656" s="101"/>
      <c r="E656" s="88"/>
      <c r="F656" s="88"/>
      <c r="G656" s="88"/>
      <c r="H656" s="88"/>
    </row>
    <row r="657" spans="2:8" x14ac:dyDescent="0.3">
      <c r="B657" s="100"/>
      <c r="D657" s="101"/>
      <c r="E657" s="88"/>
      <c r="F657" s="88"/>
      <c r="G657" s="88"/>
      <c r="H657" s="88"/>
    </row>
    <row r="658" spans="2:8" x14ac:dyDescent="0.3">
      <c r="B658" s="100"/>
      <c r="D658" s="101"/>
      <c r="E658" s="88"/>
      <c r="F658" s="88"/>
      <c r="G658" s="88"/>
      <c r="H658" s="88"/>
    </row>
    <row r="659" spans="2:8" x14ac:dyDescent="0.3">
      <c r="B659" s="100"/>
      <c r="D659" s="101"/>
      <c r="E659" s="88"/>
      <c r="F659" s="88"/>
      <c r="G659" s="88"/>
      <c r="H659" s="88"/>
    </row>
    <row r="660" spans="2:8" x14ac:dyDescent="0.3">
      <c r="B660" s="100"/>
      <c r="D660" s="101"/>
      <c r="E660" s="88"/>
      <c r="F660" s="88"/>
      <c r="G660" s="88"/>
      <c r="H660" s="88"/>
    </row>
    <row r="661" spans="2:8" x14ac:dyDescent="0.3">
      <c r="B661" s="100"/>
      <c r="D661" s="101"/>
      <c r="E661" s="88"/>
      <c r="F661" s="88"/>
      <c r="G661" s="88"/>
      <c r="H661" s="88"/>
    </row>
    <row r="662" spans="2:8" x14ac:dyDescent="0.3">
      <c r="B662" s="100"/>
      <c r="D662" s="101"/>
      <c r="E662" s="88"/>
      <c r="F662" s="88"/>
      <c r="G662" s="88"/>
      <c r="H662" s="88"/>
    </row>
    <row r="663" spans="2:8" x14ac:dyDescent="0.3">
      <c r="B663" s="100"/>
      <c r="D663" s="101"/>
      <c r="E663" s="88"/>
      <c r="F663" s="88"/>
      <c r="G663" s="88"/>
      <c r="H663" s="88"/>
    </row>
    <row r="664" spans="2:8" x14ac:dyDescent="0.3">
      <c r="B664" s="100"/>
      <c r="D664" s="101"/>
      <c r="E664" s="88"/>
      <c r="F664" s="88"/>
      <c r="G664" s="88"/>
      <c r="H664" s="88"/>
    </row>
    <row r="665" spans="2:8" x14ac:dyDescent="0.3">
      <c r="B665" s="100"/>
      <c r="D665" s="101"/>
      <c r="E665" s="88"/>
      <c r="F665" s="88"/>
      <c r="G665" s="88"/>
      <c r="H665" s="88"/>
    </row>
    <row r="666" spans="2:8" x14ac:dyDescent="0.3">
      <c r="B666" s="100"/>
      <c r="D666" s="101"/>
      <c r="E666" s="88"/>
      <c r="F666" s="88"/>
      <c r="G666" s="88"/>
      <c r="H666" s="88"/>
    </row>
    <row r="667" spans="2:8" x14ac:dyDescent="0.3">
      <c r="B667" s="100"/>
      <c r="D667" s="101"/>
      <c r="E667" s="88"/>
      <c r="F667" s="88"/>
      <c r="G667" s="88"/>
      <c r="H667" s="88"/>
    </row>
    <row r="668" spans="2:8" x14ac:dyDescent="0.3">
      <c r="B668" s="100"/>
      <c r="D668" s="101"/>
      <c r="E668" s="88"/>
      <c r="F668" s="88"/>
      <c r="G668" s="88"/>
      <c r="H668" s="88"/>
    </row>
    <row r="669" spans="2:8" x14ac:dyDescent="0.3">
      <c r="B669" s="100"/>
      <c r="D669" s="101"/>
      <c r="E669" s="88"/>
      <c r="F669" s="88"/>
      <c r="G669" s="88"/>
      <c r="H669" s="88"/>
    </row>
    <row r="670" spans="2:8" x14ac:dyDescent="0.3">
      <c r="B670" s="100"/>
      <c r="D670" s="101"/>
      <c r="E670" s="88"/>
      <c r="F670" s="88"/>
      <c r="G670" s="88"/>
      <c r="H670" s="88"/>
    </row>
    <row r="671" spans="2:8" x14ac:dyDescent="0.3">
      <c r="B671" s="100"/>
      <c r="D671" s="101"/>
      <c r="E671" s="88"/>
      <c r="F671" s="88"/>
      <c r="G671" s="88"/>
      <c r="H671" s="88"/>
    </row>
    <row r="672" spans="2:8" x14ac:dyDescent="0.3">
      <c r="B672" s="100"/>
      <c r="D672" s="101"/>
      <c r="E672" s="88"/>
      <c r="F672" s="88"/>
      <c r="G672" s="88"/>
      <c r="H672" s="88"/>
    </row>
    <row r="673" spans="2:8" x14ac:dyDescent="0.3">
      <c r="B673" s="100"/>
      <c r="D673" s="101"/>
      <c r="E673" s="88"/>
      <c r="F673" s="88"/>
      <c r="G673" s="88"/>
      <c r="H673" s="88"/>
    </row>
    <row r="674" spans="2:8" x14ac:dyDescent="0.3">
      <c r="B674" s="100"/>
      <c r="D674" s="101"/>
      <c r="E674" s="88"/>
      <c r="F674" s="88"/>
      <c r="G674" s="88"/>
      <c r="H674" s="88"/>
    </row>
    <row r="675" spans="2:8" x14ac:dyDescent="0.3">
      <c r="B675" s="100"/>
      <c r="D675" s="101"/>
      <c r="E675" s="88"/>
      <c r="F675" s="88"/>
      <c r="G675" s="88"/>
      <c r="H675" s="88"/>
    </row>
    <row r="676" spans="2:8" x14ac:dyDescent="0.3">
      <c r="B676" s="100"/>
      <c r="D676" s="101"/>
      <c r="E676" s="88"/>
      <c r="F676" s="88"/>
      <c r="G676" s="88"/>
      <c r="H676" s="88"/>
    </row>
    <row r="677" spans="2:8" x14ac:dyDescent="0.3">
      <c r="B677" s="100"/>
      <c r="D677" s="101"/>
      <c r="E677" s="88"/>
      <c r="F677" s="88"/>
      <c r="G677" s="88"/>
      <c r="H677" s="88"/>
    </row>
    <row r="678" spans="2:8" x14ac:dyDescent="0.3">
      <c r="B678" s="100"/>
      <c r="D678" s="101"/>
      <c r="E678" s="88"/>
      <c r="F678" s="88"/>
      <c r="G678" s="88"/>
      <c r="H678" s="88"/>
    </row>
    <row r="679" spans="2:8" x14ac:dyDescent="0.3">
      <c r="B679" s="100"/>
      <c r="D679" s="101"/>
      <c r="E679" s="88"/>
      <c r="F679" s="88"/>
      <c r="G679" s="88"/>
      <c r="H679" s="88"/>
    </row>
    <row r="680" spans="2:8" x14ac:dyDescent="0.3">
      <c r="B680" s="100"/>
      <c r="D680" s="101"/>
      <c r="E680" s="88"/>
      <c r="F680" s="88"/>
      <c r="G680" s="88"/>
      <c r="H680" s="88"/>
    </row>
    <row r="681" spans="2:8" x14ac:dyDescent="0.3">
      <c r="B681" s="100"/>
      <c r="D681" s="101"/>
      <c r="E681" s="88"/>
      <c r="F681" s="88"/>
      <c r="G681" s="88"/>
      <c r="H681" s="88"/>
    </row>
    <row r="682" spans="2:8" x14ac:dyDescent="0.3">
      <c r="B682" s="100"/>
      <c r="D682" s="101"/>
      <c r="E682" s="88"/>
      <c r="F682" s="88"/>
      <c r="G682" s="88"/>
      <c r="H682" s="88"/>
    </row>
    <row r="683" spans="2:8" x14ac:dyDescent="0.3">
      <c r="B683" s="100"/>
      <c r="D683" s="101"/>
      <c r="E683" s="88"/>
      <c r="F683" s="88"/>
      <c r="G683" s="88"/>
      <c r="H683" s="88"/>
    </row>
    <row r="684" spans="2:8" x14ac:dyDescent="0.3">
      <c r="B684" s="100"/>
      <c r="D684" s="101"/>
      <c r="E684" s="88"/>
      <c r="F684" s="88"/>
      <c r="G684" s="88"/>
      <c r="H684" s="88"/>
    </row>
    <row r="685" spans="2:8" x14ac:dyDescent="0.3">
      <c r="B685" s="100"/>
      <c r="D685" s="101"/>
      <c r="E685" s="88"/>
      <c r="F685" s="88"/>
      <c r="G685" s="88"/>
      <c r="H685" s="88"/>
    </row>
    <row r="686" spans="2:8" x14ac:dyDescent="0.3">
      <c r="B686" s="100"/>
      <c r="D686" s="101"/>
      <c r="E686" s="88"/>
      <c r="F686" s="88"/>
      <c r="G686" s="88"/>
      <c r="H686" s="88"/>
    </row>
    <row r="687" spans="2:8" x14ac:dyDescent="0.3">
      <c r="B687" s="100"/>
      <c r="D687" s="101"/>
      <c r="E687" s="88"/>
      <c r="F687" s="88"/>
      <c r="G687" s="88"/>
      <c r="H687" s="88"/>
    </row>
    <row r="688" spans="2:8" x14ac:dyDescent="0.3">
      <c r="B688" s="100"/>
      <c r="D688" s="101"/>
      <c r="E688" s="88"/>
      <c r="F688" s="88"/>
      <c r="G688" s="88"/>
      <c r="H688" s="88"/>
    </row>
    <row r="689" spans="2:8" x14ac:dyDescent="0.3">
      <c r="B689" s="100"/>
      <c r="D689" s="101"/>
      <c r="E689" s="88"/>
      <c r="F689" s="88"/>
      <c r="G689" s="88"/>
      <c r="H689" s="88"/>
    </row>
    <row r="690" spans="2:8" x14ac:dyDescent="0.3">
      <c r="B690" s="100"/>
      <c r="D690" s="101"/>
      <c r="E690" s="88"/>
      <c r="F690" s="88"/>
      <c r="G690" s="88"/>
      <c r="H690" s="88"/>
    </row>
    <row r="691" spans="2:8" x14ac:dyDescent="0.3">
      <c r="B691" s="100"/>
      <c r="D691" s="101"/>
      <c r="E691" s="88"/>
      <c r="F691" s="88"/>
      <c r="G691" s="88"/>
      <c r="H691" s="88"/>
    </row>
    <row r="692" spans="2:8" x14ac:dyDescent="0.3">
      <c r="B692" s="100"/>
      <c r="D692" s="101"/>
      <c r="E692" s="88"/>
      <c r="F692" s="88"/>
      <c r="G692" s="88"/>
      <c r="H692" s="88"/>
    </row>
    <row r="693" spans="2:8" x14ac:dyDescent="0.3">
      <c r="B693" s="100"/>
      <c r="D693" s="101"/>
      <c r="E693" s="88"/>
      <c r="F693" s="88"/>
      <c r="G693" s="88"/>
      <c r="H693" s="88"/>
    </row>
    <row r="694" spans="2:8" x14ac:dyDescent="0.3">
      <c r="B694" s="100"/>
      <c r="D694" s="101"/>
      <c r="E694" s="88"/>
      <c r="F694" s="88"/>
      <c r="G694" s="88"/>
      <c r="H694" s="88"/>
    </row>
    <row r="695" spans="2:8" x14ac:dyDescent="0.3">
      <c r="B695" s="100"/>
      <c r="D695" s="101"/>
      <c r="E695" s="88"/>
      <c r="F695" s="88"/>
      <c r="G695" s="88"/>
      <c r="H695" s="88"/>
    </row>
    <row r="696" spans="2:8" x14ac:dyDescent="0.3">
      <c r="B696" s="100"/>
      <c r="D696" s="101"/>
      <c r="E696" s="88"/>
      <c r="F696" s="88"/>
      <c r="G696" s="88"/>
      <c r="H696" s="88"/>
    </row>
    <row r="697" spans="2:8" x14ac:dyDescent="0.3">
      <c r="B697" s="100"/>
      <c r="D697" s="101"/>
      <c r="E697" s="88"/>
      <c r="F697" s="88"/>
      <c r="G697" s="88"/>
      <c r="H697" s="88"/>
    </row>
    <row r="698" spans="2:8" x14ac:dyDescent="0.3">
      <c r="B698" s="100"/>
      <c r="D698" s="101"/>
      <c r="E698" s="88"/>
      <c r="F698" s="88"/>
      <c r="G698" s="88"/>
      <c r="H698" s="88"/>
    </row>
    <row r="699" spans="2:8" x14ac:dyDescent="0.3">
      <c r="B699" s="100"/>
      <c r="D699" s="101"/>
      <c r="E699" s="88"/>
      <c r="F699" s="88"/>
      <c r="G699" s="88"/>
      <c r="H699" s="88"/>
    </row>
    <row r="700" spans="2:8" x14ac:dyDescent="0.3">
      <c r="B700" s="100"/>
      <c r="D700" s="101"/>
      <c r="E700" s="88"/>
      <c r="F700" s="88"/>
      <c r="G700" s="88"/>
      <c r="H700" s="88"/>
    </row>
    <row r="701" spans="2:8" x14ac:dyDescent="0.3">
      <c r="B701" s="100"/>
      <c r="D701" s="101"/>
      <c r="E701" s="88"/>
      <c r="F701" s="88"/>
      <c r="G701" s="88"/>
      <c r="H701" s="88"/>
    </row>
    <row r="702" spans="2:8" x14ac:dyDescent="0.3">
      <c r="B702" s="100"/>
      <c r="D702" s="101"/>
      <c r="E702" s="88"/>
      <c r="F702" s="88"/>
      <c r="G702" s="88"/>
      <c r="H702" s="88"/>
    </row>
    <row r="703" spans="2:8" x14ac:dyDescent="0.3">
      <c r="B703" s="100"/>
      <c r="D703" s="101"/>
      <c r="E703" s="88"/>
      <c r="F703" s="88"/>
      <c r="G703" s="88"/>
      <c r="H703" s="88"/>
    </row>
    <row r="704" spans="2:8" x14ac:dyDescent="0.3">
      <c r="B704" s="100"/>
      <c r="D704" s="101"/>
      <c r="E704" s="88"/>
      <c r="F704" s="88"/>
      <c r="G704" s="88"/>
      <c r="H704" s="88"/>
    </row>
    <row r="705" spans="2:8" x14ac:dyDescent="0.3">
      <c r="B705" s="100"/>
      <c r="D705" s="101"/>
      <c r="E705" s="88"/>
      <c r="F705" s="88"/>
      <c r="G705" s="88"/>
      <c r="H705" s="88"/>
    </row>
    <row r="706" spans="2:8" x14ac:dyDescent="0.3">
      <c r="B706" s="100"/>
      <c r="D706" s="101"/>
      <c r="E706" s="88"/>
      <c r="F706" s="88"/>
      <c r="G706" s="88"/>
      <c r="H706" s="88"/>
    </row>
    <row r="707" spans="2:8" x14ac:dyDescent="0.3">
      <c r="B707" s="100"/>
      <c r="D707" s="101"/>
      <c r="E707" s="88"/>
      <c r="F707" s="88"/>
      <c r="G707" s="88"/>
      <c r="H707" s="88"/>
    </row>
    <row r="708" spans="2:8" x14ac:dyDescent="0.3">
      <c r="B708" s="100"/>
      <c r="D708" s="101"/>
      <c r="E708" s="88"/>
      <c r="F708" s="88"/>
      <c r="G708" s="88"/>
      <c r="H708" s="88"/>
    </row>
    <row r="709" spans="2:8" x14ac:dyDescent="0.3">
      <c r="B709" s="100"/>
      <c r="D709" s="101"/>
      <c r="E709" s="88"/>
      <c r="F709" s="88"/>
      <c r="G709" s="88"/>
      <c r="H709" s="88"/>
    </row>
    <row r="710" spans="2:8" x14ac:dyDescent="0.3">
      <c r="B710" s="100"/>
      <c r="D710" s="101"/>
      <c r="E710" s="88"/>
      <c r="F710" s="88"/>
      <c r="G710" s="88"/>
      <c r="H710" s="88"/>
    </row>
    <row r="711" spans="2:8" x14ac:dyDescent="0.3">
      <c r="B711" s="100"/>
      <c r="D711" s="101"/>
      <c r="E711" s="88"/>
      <c r="F711" s="88"/>
      <c r="G711" s="88"/>
      <c r="H711" s="88"/>
    </row>
    <row r="712" spans="2:8" x14ac:dyDescent="0.3">
      <c r="B712" s="100"/>
      <c r="D712" s="101"/>
      <c r="E712" s="88"/>
      <c r="F712" s="88"/>
      <c r="G712" s="88"/>
      <c r="H712" s="88"/>
    </row>
    <row r="713" spans="2:8" x14ac:dyDescent="0.3">
      <c r="B713" s="100"/>
      <c r="D713" s="101"/>
      <c r="E713" s="88"/>
      <c r="F713" s="88"/>
      <c r="G713" s="88"/>
      <c r="H713" s="88"/>
    </row>
    <row r="714" spans="2:8" x14ac:dyDescent="0.3">
      <c r="B714" s="100"/>
      <c r="D714" s="101"/>
      <c r="E714" s="88"/>
      <c r="F714" s="88"/>
      <c r="G714" s="88"/>
      <c r="H714" s="88"/>
    </row>
    <row r="715" spans="2:8" x14ac:dyDescent="0.3">
      <c r="B715" s="100"/>
      <c r="D715" s="101"/>
      <c r="E715" s="88"/>
      <c r="F715" s="88"/>
      <c r="G715" s="88"/>
      <c r="H715" s="88"/>
    </row>
    <row r="716" spans="2:8" x14ac:dyDescent="0.3">
      <c r="B716" s="100"/>
      <c r="D716" s="101"/>
      <c r="E716" s="88"/>
      <c r="F716" s="88"/>
      <c r="G716" s="88"/>
      <c r="H716" s="88"/>
    </row>
    <row r="717" spans="2:8" x14ac:dyDescent="0.3">
      <c r="B717" s="100"/>
      <c r="D717" s="101"/>
      <c r="E717" s="88"/>
      <c r="F717" s="88"/>
      <c r="G717" s="88"/>
      <c r="H717" s="88"/>
    </row>
    <row r="718" spans="2:8" x14ac:dyDescent="0.3">
      <c r="B718" s="100"/>
      <c r="D718" s="101"/>
      <c r="E718" s="88"/>
      <c r="F718" s="88"/>
      <c r="G718" s="88"/>
      <c r="H718" s="88"/>
    </row>
    <row r="719" spans="2:8" x14ac:dyDescent="0.3">
      <c r="B719" s="100"/>
      <c r="D719" s="101"/>
      <c r="E719" s="88"/>
      <c r="F719" s="88"/>
      <c r="G719" s="88"/>
      <c r="H719" s="88"/>
    </row>
    <row r="720" spans="2:8" x14ac:dyDescent="0.3">
      <c r="B720" s="100"/>
      <c r="D720" s="101"/>
      <c r="E720" s="88"/>
      <c r="F720" s="88"/>
      <c r="G720" s="88"/>
      <c r="H720" s="88"/>
    </row>
    <row r="721" spans="2:8" x14ac:dyDescent="0.3">
      <c r="B721" s="100"/>
      <c r="D721" s="101"/>
      <c r="E721" s="88"/>
      <c r="F721" s="88"/>
      <c r="G721" s="88"/>
      <c r="H721" s="88"/>
    </row>
    <row r="722" spans="2:8" x14ac:dyDescent="0.3">
      <c r="B722" s="100"/>
      <c r="D722" s="101"/>
      <c r="E722" s="88"/>
      <c r="F722" s="88"/>
      <c r="G722" s="88"/>
      <c r="H722" s="88"/>
    </row>
    <row r="723" spans="2:8" x14ac:dyDescent="0.3">
      <c r="B723" s="100"/>
      <c r="D723" s="101"/>
      <c r="E723" s="88"/>
      <c r="F723" s="88"/>
      <c r="G723" s="88"/>
      <c r="H723" s="88"/>
    </row>
    <row r="724" spans="2:8" x14ac:dyDescent="0.3">
      <c r="B724" s="100"/>
      <c r="D724" s="101"/>
      <c r="E724" s="88"/>
      <c r="F724" s="88"/>
      <c r="G724" s="88"/>
      <c r="H724" s="88"/>
    </row>
    <row r="725" spans="2:8" x14ac:dyDescent="0.3">
      <c r="B725" s="100"/>
      <c r="D725" s="101"/>
      <c r="E725" s="88"/>
      <c r="F725" s="88"/>
      <c r="G725" s="88"/>
      <c r="H725" s="88"/>
    </row>
    <row r="726" spans="2:8" x14ac:dyDescent="0.3">
      <c r="B726" s="100"/>
      <c r="D726" s="101"/>
      <c r="E726" s="88"/>
      <c r="F726" s="88"/>
      <c r="G726" s="88"/>
      <c r="H726" s="88"/>
    </row>
    <row r="727" spans="2:8" x14ac:dyDescent="0.3">
      <c r="B727" s="100"/>
      <c r="D727" s="101"/>
      <c r="E727" s="88"/>
      <c r="F727" s="88"/>
      <c r="G727" s="88"/>
      <c r="H727" s="88"/>
    </row>
    <row r="728" spans="2:8" x14ac:dyDescent="0.3">
      <c r="B728" s="100"/>
      <c r="D728" s="101"/>
      <c r="E728" s="88"/>
      <c r="F728" s="88"/>
      <c r="G728" s="88"/>
      <c r="H728" s="88"/>
    </row>
    <row r="729" spans="2:8" x14ac:dyDescent="0.3">
      <c r="B729" s="100"/>
      <c r="D729" s="101"/>
      <c r="E729" s="88"/>
      <c r="F729" s="88"/>
      <c r="G729" s="88"/>
      <c r="H729" s="88"/>
    </row>
    <row r="730" spans="2:8" x14ac:dyDescent="0.3">
      <c r="B730" s="100"/>
      <c r="D730" s="101"/>
      <c r="E730" s="88"/>
      <c r="F730" s="88"/>
      <c r="G730" s="88"/>
      <c r="H730" s="88"/>
    </row>
    <row r="731" spans="2:8" x14ac:dyDescent="0.3">
      <c r="B731" s="100"/>
      <c r="D731" s="101"/>
      <c r="E731" s="88"/>
      <c r="F731" s="88"/>
      <c r="G731" s="88"/>
      <c r="H731" s="88"/>
    </row>
    <row r="732" spans="2:8" x14ac:dyDescent="0.3">
      <c r="B732" s="100"/>
      <c r="D732" s="101"/>
      <c r="E732" s="88"/>
      <c r="F732" s="88"/>
      <c r="G732" s="88"/>
      <c r="H732" s="88"/>
    </row>
    <row r="733" spans="2:8" x14ac:dyDescent="0.3">
      <c r="B733" s="100"/>
      <c r="D733" s="101"/>
      <c r="E733" s="88"/>
      <c r="F733" s="88"/>
      <c r="G733" s="88"/>
      <c r="H733" s="88"/>
    </row>
    <row r="734" spans="2:8" x14ac:dyDescent="0.3">
      <c r="B734" s="100"/>
      <c r="D734" s="101"/>
      <c r="E734" s="88"/>
      <c r="F734" s="88"/>
      <c r="G734" s="88"/>
      <c r="H734" s="88"/>
    </row>
    <row r="735" spans="2:8" x14ac:dyDescent="0.3">
      <c r="B735" s="100"/>
      <c r="D735" s="101"/>
      <c r="E735" s="88"/>
      <c r="F735" s="88"/>
      <c r="G735" s="88"/>
      <c r="H735" s="88"/>
    </row>
    <row r="736" spans="2:8" x14ac:dyDescent="0.3">
      <c r="B736" s="100"/>
      <c r="D736" s="101"/>
      <c r="E736" s="88"/>
      <c r="F736" s="88"/>
      <c r="G736" s="88"/>
      <c r="H736" s="88"/>
    </row>
    <row r="737" spans="2:8" x14ac:dyDescent="0.3">
      <c r="B737" s="100"/>
      <c r="D737" s="101"/>
      <c r="E737" s="88"/>
      <c r="F737" s="88"/>
      <c r="G737" s="88"/>
      <c r="H737" s="88"/>
    </row>
    <row r="738" spans="2:8" x14ac:dyDescent="0.3">
      <c r="B738" s="100"/>
      <c r="D738" s="101"/>
      <c r="E738" s="88"/>
      <c r="F738" s="88"/>
      <c r="G738" s="88"/>
      <c r="H738" s="88"/>
    </row>
    <row r="739" spans="2:8" x14ac:dyDescent="0.3">
      <c r="B739" s="100"/>
      <c r="D739" s="101"/>
      <c r="E739" s="88"/>
      <c r="F739" s="88"/>
      <c r="G739" s="88"/>
      <c r="H739" s="88"/>
    </row>
    <row r="740" spans="2:8" x14ac:dyDescent="0.3">
      <c r="B740" s="100"/>
      <c r="D740" s="101"/>
      <c r="E740" s="88"/>
      <c r="F740" s="88"/>
      <c r="G740" s="88"/>
      <c r="H740" s="88"/>
    </row>
    <row r="741" spans="2:8" x14ac:dyDescent="0.3">
      <c r="B741" s="100"/>
      <c r="D741" s="101"/>
      <c r="E741" s="88"/>
      <c r="F741" s="88"/>
      <c r="G741" s="88"/>
      <c r="H741" s="88"/>
    </row>
    <row r="742" spans="2:8" x14ac:dyDescent="0.3">
      <c r="B742" s="100"/>
      <c r="D742" s="101"/>
      <c r="E742" s="88"/>
      <c r="F742" s="88"/>
      <c r="G742" s="88"/>
      <c r="H742" s="88"/>
    </row>
    <row r="743" spans="2:8" x14ac:dyDescent="0.3">
      <c r="B743" s="100"/>
      <c r="D743" s="101"/>
      <c r="E743" s="88"/>
      <c r="F743" s="88"/>
      <c r="G743" s="88"/>
      <c r="H743" s="88"/>
    </row>
    <row r="744" spans="2:8" x14ac:dyDescent="0.3">
      <c r="B744" s="100"/>
      <c r="D744" s="101"/>
      <c r="E744" s="88"/>
      <c r="F744" s="88"/>
      <c r="G744" s="88"/>
      <c r="H744" s="88"/>
    </row>
    <row r="745" spans="2:8" x14ac:dyDescent="0.3">
      <c r="B745" s="100"/>
      <c r="D745" s="101"/>
      <c r="E745" s="88"/>
      <c r="F745" s="88"/>
      <c r="G745" s="88"/>
      <c r="H745" s="88"/>
    </row>
    <row r="746" spans="2:8" x14ac:dyDescent="0.3">
      <c r="B746" s="100"/>
      <c r="D746" s="101"/>
      <c r="E746" s="88"/>
      <c r="F746" s="88"/>
      <c r="G746" s="88"/>
      <c r="H746" s="88"/>
    </row>
    <row r="747" spans="2:8" x14ac:dyDescent="0.3">
      <c r="B747" s="100"/>
      <c r="D747" s="101"/>
      <c r="E747" s="88"/>
      <c r="F747" s="88"/>
      <c r="G747" s="88"/>
      <c r="H747" s="88"/>
    </row>
    <row r="748" spans="2:8" x14ac:dyDescent="0.3">
      <c r="B748" s="100"/>
      <c r="D748" s="101"/>
      <c r="E748" s="88"/>
      <c r="F748" s="88"/>
      <c r="G748" s="88"/>
      <c r="H748" s="88"/>
    </row>
    <row r="749" spans="2:8" x14ac:dyDescent="0.3">
      <c r="B749" s="100"/>
      <c r="D749" s="101"/>
      <c r="E749" s="88"/>
      <c r="F749" s="88"/>
      <c r="G749" s="88"/>
      <c r="H749" s="88"/>
    </row>
    <row r="750" spans="2:8" x14ac:dyDescent="0.3">
      <c r="B750" s="100"/>
      <c r="D750" s="101"/>
      <c r="E750" s="88"/>
      <c r="F750" s="88"/>
      <c r="G750" s="88"/>
      <c r="H750" s="88"/>
    </row>
    <row r="751" spans="2:8" x14ac:dyDescent="0.3">
      <c r="B751" s="100"/>
      <c r="D751" s="101"/>
      <c r="E751" s="88"/>
      <c r="F751" s="88"/>
      <c r="G751" s="88"/>
      <c r="H751" s="88"/>
    </row>
    <row r="752" spans="2:8" x14ac:dyDescent="0.3">
      <c r="B752" s="100"/>
      <c r="D752" s="101"/>
      <c r="E752" s="88"/>
      <c r="F752" s="88"/>
      <c r="G752" s="88"/>
      <c r="H752" s="88"/>
    </row>
    <row r="753" spans="2:8" x14ac:dyDescent="0.3">
      <c r="B753" s="100"/>
      <c r="D753" s="101"/>
      <c r="E753" s="88"/>
      <c r="F753" s="88"/>
      <c r="G753" s="88"/>
      <c r="H753" s="88"/>
    </row>
    <row r="754" spans="2:8" x14ac:dyDescent="0.3">
      <c r="B754" s="100"/>
      <c r="D754" s="101"/>
      <c r="E754" s="88"/>
      <c r="F754" s="88"/>
      <c r="G754" s="88"/>
      <c r="H754" s="88"/>
    </row>
    <row r="755" spans="2:8" x14ac:dyDescent="0.3">
      <c r="B755" s="100"/>
      <c r="D755" s="101"/>
      <c r="E755" s="88"/>
      <c r="F755" s="88"/>
      <c r="G755" s="88"/>
      <c r="H755" s="88"/>
    </row>
    <row r="756" spans="2:8" x14ac:dyDescent="0.3">
      <c r="B756" s="100"/>
      <c r="D756" s="101"/>
      <c r="E756" s="88"/>
      <c r="F756" s="88"/>
      <c r="G756" s="88"/>
      <c r="H756" s="88"/>
    </row>
    <row r="757" spans="2:8" x14ac:dyDescent="0.3">
      <c r="B757" s="100"/>
      <c r="D757" s="101"/>
      <c r="E757" s="88"/>
      <c r="F757" s="88"/>
      <c r="G757" s="88"/>
      <c r="H757" s="88"/>
    </row>
    <row r="758" spans="2:8" x14ac:dyDescent="0.3">
      <c r="B758" s="100"/>
      <c r="D758" s="101"/>
      <c r="E758" s="88"/>
      <c r="F758" s="88"/>
      <c r="G758" s="88"/>
      <c r="H758" s="88"/>
    </row>
    <row r="759" spans="2:8" x14ac:dyDescent="0.3">
      <c r="B759" s="100"/>
      <c r="D759" s="101"/>
      <c r="E759" s="88"/>
      <c r="F759" s="88"/>
      <c r="G759" s="88"/>
      <c r="H759" s="88"/>
    </row>
    <row r="760" spans="2:8" x14ac:dyDescent="0.3">
      <c r="B760" s="100"/>
      <c r="D760" s="101"/>
      <c r="E760" s="88"/>
      <c r="F760" s="88"/>
      <c r="G760" s="88"/>
      <c r="H760" s="88"/>
    </row>
    <row r="761" spans="2:8" x14ac:dyDescent="0.3">
      <c r="B761" s="100"/>
      <c r="D761" s="101"/>
      <c r="E761" s="88"/>
      <c r="F761" s="88"/>
      <c r="G761" s="88"/>
      <c r="H761" s="88"/>
    </row>
    <row r="762" spans="2:8" x14ac:dyDescent="0.3">
      <c r="B762" s="100"/>
      <c r="D762" s="101"/>
      <c r="E762" s="88"/>
      <c r="F762" s="88"/>
      <c r="G762" s="88"/>
      <c r="H762" s="88"/>
    </row>
    <row r="763" spans="2:8" x14ac:dyDescent="0.3">
      <c r="B763" s="100"/>
      <c r="D763" s="101"/>
      <c r="E763" s="88"/>
      <c r="F763" s="88"/>
      <c r="G763" s="88"/>
      <c r="H763" s="88"/>
    </row>
    <row r="764" spans="2:8" x14ac:dyDescent="0.3">
      <c r="B764" s="100"/>
      <c r="D764" s="101"/>
      <c r="E764" s="88"/>
      <c r="F764" s="88"/>
      <c r="G764" s="88"/>
      <c r="H764" s="88"/>
    </row>
    <row r="765" spans="2:8" x14ac:dyDescent="0.3">
      <c r="B765" s="100"/>
      <c r="D765" s="101"/>
      <c r="E765" s="88"/>
      <c r="F765" s="88"/>
      <c r="G765" s="88"/>
      <c r="H765" s="88"/>
    </row>
    <row r="766" spans="2:8" x14ac:dyDescent="0.3">
      <c r="B766" s="100"/>
      <c r="D766" s="101"/>
      <c r="E766" s="88"/>
      <c r="F766" s="88"/>
      <c r="G766" s="88"/>
      <c r="H766" s="88"/>
    </row>
    <row r="767" spans="2:8" x14ac:dyDescent="0.3">
      <c r="B767" s="100"/>
      <c r="D767" s="101"/>
      <c r="E767" s="88"/>
      <c r="F767" s="88"/>
      <c r="G767" s="88"/>
      <c r="H767" s="88"/>
    </row>
    <row r="768" spans="2:8" x14ac:dyDescent="0.3">
      <c r="B768" s="100"/>
      <c r="D768" s="101"/>
      <c r="E768" s="88"/>
      <c r="F768" s="88"/>
      <c r="G768" s="88"/>
      <c r="H768" s="88"/>
    </row>
    <row r="769" spans="2:8" x14ac:dyDescent="0.3">
      <c r="B769" s="100"/>
      <c r="D769" s="101"/>
      <c r="E769" s="88"/>
      <c r="F769" s="88"/>
      <c r="G769" s="88"/>
      <c r="H769" s="88"/>
    </row>
    <row r="770" spans="2:8" x14ac:dyDescent="0.3">
      <c r="B770" s="100"/>
      <c r="D770" s="101"/>
      <c r="E770" s="88"/>
      <c r="F770" s="88"/>
      <c r="G770" s="88"/>
      <c r="H770" s="88"/>
    </row>
    <row r="771" spans="2:8" x14ac:dyDescent="0.3">
      <c r="B771" s="100"/>
      <c r="D771" s="101"/>
      <c r="E771" s="88"/>
      <c r="F771" s="88"/>
      <c r="G771" s="88"/>
      <c r="H771" s="88"/>
    </row>
    <row r="772" spans="2:8" x14ac:dyDescent="0.3">
      <c r="B772" s="100"/>
      <c r="D772" s="101"/>
      <c r="E772" s="88"/>
      <c r="F772" s="88"/>
      <c r="G772" s="88"/>
      <c r="H772" s="88"/>
    </row>
    <row r="773" spans="2:8" x14ac:dyDescent="0.3">
      <c r="B773" s="100"/>
      <c r="D773" s="101"/>
      <c r="E773" s="88"/>
      <c r="F773" s="88"/>
      <c r="G773" s="88"/>
      <c r="H773" s="88"/>
    </row>
    <row r="774" spans="2:8" x14ac:dyDescent="0.3">
      <c r="B774" s="100"/>
      <c r="D774" s="101"/>
      <c r="E774" s="88"/>
      <c r="F774" s="88"/>
      <c r="G774" s="88"/>
      <c r="H774" s="88"/>
    </row>
    <row r="775" spans="2:8" x14ac:dyDescent="0.3">
      <c r="B775" s="100"/>
      <c r="D775" s="101"/>
      <c r="E775" s="88"/>
      <c r="F775" s="88"/>
      <c r="G775" s="88"/>
      <c r="H775" s="88"/>
    </row>
    <row r="776" spans="2:8" x14ac:dyDescent="0.3">
      <c r="B776" s="100"/>
      <c r="D776" s="101"/>
      <c r="E776" s="88"/>
      <c r="F776" s="88"/>
      <c r="G776" s="88"/>
      <c r="H776" s="88"/>
    </row>
    <row r="777" spans="2:8" x14ac:dyDescent="0.3">
      <c r="B777" s="100"/>
      <c r="D777" s="101"/>
      <c r="E777" s="88"/>
      <c r="F777" s="88"/>
      <c r="G777" s="88"/>
      <c r="H777" s="88"/>
    </row>
    <row r="778" spans="2:8" x14ac:dyDescent="0.3">
      <c r="B778" s="100"/>
      <c r="D778" s="101"/>
      <c r="E778" s="88"/>
      <c r="F778" s="88"/>
      <c r="G778" s="88"/>
      <c r="H778" s="88"/>
    </row>
    <row r="779" spans="2:8" x14ac:dyDescent="0.3">
      <c r="B779" s="100"/>
      <c r="D779" s="101"/>
      <c r="E779" s="88"/>
      <c r="F779" s="88"/>
      <c r="G779" s="88"/>
      <c r="H779" s="88"/>
    </row>
    <row r="780" spans="2:8" x14ac:dyDescent="0.3">
      <c r="B780" s="100"/>
      <c r="D780" s="101"/>
      <c r="E780" s="88"/>
      <c r="F780" s="88"/>
      <c r="G780" s="88"/>
      <c r="H780" s="88"/>
    </row>
    <row r="781" spans="2:8" x14ac:dyDescent="0.3">
      <c r="B781" s="100"/>
      <c r="D781" s="101"/>
      <c r="E781" s="88"/>
      <c r="F781" s="88"/>
      <c r="G781" s="88"/>
      <c r="H781" s="88"/>
    </row>
    <row r="782" spans="2:8" x14ac:dyDescent="0.3">
      <c r="B782" s="100"/>
      <c r="D782" s="101"/>
      <c r="E782" s="88"/>
      <c r="F782" s="88"/>
      <c r="G782" s="88"/>
      <c r="H782" s="88"/>
    </row>
    <row r="783" spans="2:8" x14ac:dyDescent="0.3">
      <c r="B783" s="100"/>
      <c r="D783" s="101"/>
      <c r="E783" s="88"/>
      <c r="F783" s="88"/>
      <c r="G783" s="88"/>
      <c r="H783" s="88"/>
    </row>
    <row r="784" spans="2:8" x14ac:dyDescent="0.3">
      <c r="B784" s="100"/>
      <c r="D784" s="101"/>
      <c r="E784" s="88"/>
      <c r="F784" s="88"/>
      <c r="G784" s="88"/>
      <c r="H784" s="88"/>
    </row>
    <row r="785" spans="2:8" x14ac:dyDescent="0.3">
      <c r="B785" s="100"/>
      <c r="D785" s="101"/>
      <c r="E785" s="88"/>
      <c r="F785" s="88"/>
      <c r="G785" s="88"/>
      <c r="H785" s="88"/>
    </row>
    <row r="786" spans="2:8" x14ac:dyDescent="0.3">
      <c r="B786" s="100"/>
      <c r="D786" s="101"/>
      <c r="E786" s="88"/>
      <c r="F786" s="88"/>
      <c r="G786" s="88"/>
      <c r="H786" s="88"/>
    </row>
    <row r="787" spans="2:8" x14ac:dyDescent="0.3">
      <c r="B787" s="100"/>
      <c r="D787" s="101"/>
      <c r="E787" s="88"/>
      <c r="F787" s="88"/>
      <c r="G787" s="88"/>
      <c r="H787" s="88"/>
    </row>
    <row r="788" spans="2:8" x14ac:dyDescent="0.3">
      <c r="B788" s="100"/>
      <c r="D788" s="101"/>
      <c r="E788" s="88"/>
      <c r="F788" s="88"/>
      <c r="G788" s="88"/>
      <c r="H788" s="88"/>
    </row>
    <row r="789" spans="2:8" x14ac:dyDescent="0.3">
      <c r="B789" s="100"/>
      <c r="D789" s="101"/>
      <c r="E789" s="88"/>
      <c r="F789" s="88"/>
      <c r="G789" s="88"/>
      <c r="H789" s="88"/>
    </row>
    <row r="790" spans="2:8" x14ac:dyDescent="0.3">
      <c r="B790" s="100"/>
      <c r="D790" s="101"/>
      <c r="E790" s="88"/>
      <c r="F790" s="88"/>
      <c r="G790" s="88"/>
      <c r="H790" s="88"/>
    </row>
    <row r="791" spans="2:8" x14ac:dyDescent="0.3">
      <c r="B791" s="100"/>
      <c r="D791" s="101"/>
      <c r="E791" s="88"/>
      <c r="F791" s="88"/>
      <c r="G791" s="88"/>
      <c r="H791" s="88"/>
    </row>
    <row r="792" spans="2:8" x14ac:dyDescent="0.3">
      <c r="B792" s="100"/>
      <c r="D792" s="101"/>
      <c r="E792" s="88"/>
      <c r="F792" s="88"/>
      <c r="G792" s="88"/>
      <c r="H792" s="88"/>
    </row>
    <row r="793" spans="2:8" x14ac:dyDescent="0.3">
      <c r="B793" s="100"/>
      <c r="D793" s="101"/>
      <c r="E793" s="88"/>
      <c r="F793" s="88"/>
      <c r="G793" s="88"/>
      <c r="H793" s="88"/>
    </row>
    <row r="794" spans="2:8" x14ac:dyDescent="0.3">
      <c r="B794" s="100"/>
      <c r="D794" s="101"/>
      <c r="E794" s="88"/>
      <c r="F794" s="88"/>
      <c r="G794" s="88"/>
      <c r="H794" s="88"/>
    </row>
    <row r="795" spans="2:8" x14ac:dyDescent="0.3">
      <c r="B795" s="100"/>
      <c r="D795" s="101"/>
      <c r="E795" s="88"/>
      <c r="F795" s="88"/>
      <c r="G795" s="88"/>
      <c r="H795" s="88"/>
    </row>
    <row r="796" spans="2:8" x14ac:dyDescent="0.3">
      <c r="B796" s="100"/>
      <c r="D796" s="101"/>
      <c r="E796" s="88"/>
      <c r="F796" s="88"/>
      <c r="G796" s="88"/>
      <c r="H796" s="88"/>
    </row>
    <row r="797" spans="2:8" x14ac:dyDescent="0.3">
      <c r="B797" s="100"/>
      <c r="D797" s="101"/>
      <c r="E797" s="88"/>
      <c r="F797" s="88"/>
      <c r="G797" s="88"/>
      <c r="H797" s="88"/>
    </row>
    <row r="798" spans="2:8" x14ac:dyDescent="0.3">
      <c r="B798" s="100"/>
      <c r="D798" s="101"/>
      <c r="E798" s="88"/>
      <c r="F798" s="88"/>
      <c r="G798" s="88"/>
      <c r="H798" s="88"/>
    </row>
    <row r="799" spans="2:8" x14ac:dyDescent="0.3">
      <c r="B799" s="100"/>
      <c r="D799" s="101"/>
      <c r="E799" s="88"/>
      <c r="F799" s="88"/>
      <c r="G799" s="88"/>
      <c r="H799" s="88"/>
    </row>
    <row r="800" spans="2:8" x14ac:dyDescent="0.3">
      <c r="B800" s="100"/>
      <c r="D800" s="101"/>
      <c r="E800" s="88"/>
      <c r="F800" s="88"/>
      <c r="G800" s="88"/>
      <c r="H800" s="88"/>
    </row>
    <row r="801" spans="2:8" x14ac:dyDescent="0.3">
      <c r="B801" s="100"/>
      <c r="D801" s="101"/>
      <c r="E801" s="88"/>
      <c r="F801" s="88"/>
      <c r="G801" s="88"/>
      <c r="H801" s="88"/>
    </row>
    <row r="802" spans="2:8" x14ac:dyDescent="0.3">
      <c r="B802" s="100"/>
      <c r="D802" s="101"/>
      <c r="E802" s="88"/>
      <c r="F802" s="88"/>
      <c r="G802" s="88"/>
      <c r="H802" s="88"/>
    </row>
    <row r="803" spans="2:8" x14ac:dyDescent="0.3">
      <c r="B803" s="100"/>
      <c r="D803" s="101"/>
      <c r="E803" s="88"/>
      <c r="F803" s="88"/>
      <c r="G803" s="88"/>
      <c r="H803" s="88"/>
    </row>
    <row r="804" spans="2:8" x14ac:dyDescent="0.3">
      <c r="B804" s="100"/>
      <c r="D804" s="101"/>
      <c r="E804" s="88"/>
      <c r="F804" s="88"/>
      <c r="G804" s="88"/>
      <c r="H804" s="88"/>
    </row>
    <row r="805" spans="2:8" x14ac:dyDescent="0.3">
      <c r="B805" s="100"/>
      <c r="D805" s="101"/>
      <c r="E805" s="88"/>
      <c r="F805" s="88"/>
      <c r="G805" s="88"/>
      <c r="H805" s="88"/>
    </row>
    <row r="806" spans="2:8" x14ac:dyDescent="0.3">
      <c r="B806" s="100"/>
      <c r="D806" s="101"/>
      <c r="E806" s="88"/>
      <c r="F806" s="88"/>
      <c r="G806" s="88"/>
      <c r="H806" s="88"/>
    </row>
    <row r="807" spans="2:8" x14ac:dyDescent="0.3">
      <c r="B807" s="100"/>
      <c r="D807" s="101"/>
      <c r="E807" s="88"/>
      <c r="F807" s="88"/>
      <c r="G807" s="88"/>
      <c r="H807" s="88"/>
    </row>
    <row r="808" spans="2:8" x14ac:dyDescent="0.3">
      <c r="B808" s="100"/>
      <c r="D808" s="101"/>
      <c r="E808" s="88"/>
      <c r="F808" s="88"/>
      <c r="G808" s="88"/>
      <c r="H808" s="88"/>
    </row>
    <row r="809" spans="2:8" x14ac:dyDescent="0.3">
      <c r="B809" s="100"/>
      <c r="D809" s="101"/>
      <c r="E809" s="88"/>
      <c r="F809" s="88"/>
      <c r="G809" s="88"/>
      <c r="H809" s="88"/>
    </row>
    <row r="810" spans="2:8" x14ac:dyDescent="0.3">
      <c r="B810" s="100"/>
      <c r="D810" s="101"/>
      <c r="E810" s="88"/>
      <c r="F810" s="88"/>
      <c r="G810" s="88"/>
      <c r="H810" s="88"/>
    </row>
    <row r="811" spans="2:8" x14ac:dyDescent="0.3">
      <c r="B811" s="100"/>
      <c r="D811" s="101"/>
      <c r="E811" s="88"/>
      <c r="F811" s="88"/>
      <c r="G811" s="88"/>
      <c r="H811" s="88"/>
    </row>
    <row r="812" spans="2:8" x14ac:dyDescent="0.3">
      <c r="B812" s="100"/>
      <c r="D812" s="101"/>
      <c r="E812" s="88"/>
      <c r="F812" s="88"/>
      <c r="G812" s="88"/>
      <c r="H812" s="88"/>
    </row>
    <row r="813" spans="2:8" x14ac:dyDescent="0.3">
      <c r="B813" s="100"/>
      <c r="D813" s="101"/>
      <c r="E813" s="88"/>
      <c r="F813" s="88"/>
      <c r="G813" s="88"/>
      <c r="H813" s="88"/>
    </row>
    <row r="814" spans="2:8" x14ac:dyDescent="0.3">
      <c r="B814" s="100"/>
      <c r="D814" s="101"/>
      <c r="E814" s="88"/>
      <c r="F814" s="88"/>
      <c r="G814" s="88"/>
      <c r="H814" s="88"/>
    </row>
    <row r="815" spans="2:8" x14ac:dyDescent="0.3">
      <c r="B815" s="100"/>
      <c r="D815" s="101"/>
      <c r="E815" s="88"/>
      <c r="F815" s="88"/>
      <c r="G815" s="88"/>
      <c r="H815" s="88"/>
    </row>
    <row r="816" spans="2:8" x14ac:dyDescent="0.3">
      <c r="B816" s="100"/>
      <c r="D816" s="101"/>
      <c r="E816" s="88"/>
      <c r="F816" s="88"/>
      <c r="G816" s="88"/>
      <c r="H816" s="88"/>
    </row>
    <row r="817" spans="2:8" x14ac:dyDescent="0.3">
      <c r="B817" s="100"/>
      <c r="D817" s="101"/>
      <c r="E817" s="88"/>
      <c r="F817" s="88"/>
      <c r="G817" s="88"/>
      <c r="H817" s="88"/>
    </row>
    <row r="818" spans="2:8" x14ac:dyDescent="0.3">
      <c r="B818" s="100"/>
      <c r="D818" s="101"/>
      <c r="E818" s="88"/>
      <c r="F818" s="88"/>
      <c r="G818" s="88"/>
      <c r="H818" s="88"/>
    </row>
    <row r="819" spans="2:8" x14ac:dyDescent="0.3">
      <c r="B819" s="100"/>
      <c r="D819" s="101"/>
      <c r="E819" s="88"/>
      <c r="F819" s="88"/>
      <c r="G819" s="88"/>
      <c r="H819" s="88"/>
    </row>
    <row r="820" spans="2:8" x14ac:dyDescent="0.3">
      <c r="B820" s="100"/>
      <c r="D820" s="101"/>
      <c r="E820" s="88"/>
      <c r="F820" s="88"/>
      <c r="G820" s="88"/>
      <c r="H820" s="88"/>
    </row>
    <row r="821" spans="2:8" x14ac:dyDescent="0.3">
      <c r="B821" s="100"/>
      <c r="D821" s="101"/>
      <c r="E821" s="88"/>
      <c r="F821" s="88"/>
      <c r="G821" s="88"/>
      <c r="H821" s="88"/>
    </row>
    <row r="822" spans="2:8" x14ac:dyDescent="0.3">
      <c r="B822" s="100"/>
      <c r="D822" s="101"/>
      <c r="E822" s="88"/>
      <c r="F822" s="88"/>
      <c r="G822" s="88"/>
      <c r="H822" s="88"/>
    </row>
    <row r="823" spans="2:8" x14ac:dyDescent="0.3">
      <c r="B823" s="100"/>
      <c r="D823" s="101"/>
      <c r="E823" s="88"/>
      <c r="F823" s="88"/>
      <c r="G823" s="88"/>
      <c r="H823" s="88"/>
    </row>
    <row r="824" spans="2:8" x14ac:dyDescent="0.3">
      <c r="B824" s="100"/>
      <c r="D824" s="101"/>
      <c r="E824" s="88"/>
      <c r="F824" s="88"/>
      <c r="G824" s="88"/>
      <c r="H824" s="88"/>
    </row>
    <row r="825" spans="2:8" x14ac:dyDescent="0.3">
      <c r="B825" s="100"/>
      <c r="D825" s="101"/>
      <c r="E825" s="88"/>
      <c r="F825" s="88"/>
      <c r="G825" s="88"/>
      <c r="H825" s="88"/>
    </row>
    <row r="826" spans="2:8" x14ac:dyDescent="0.3">
      <c r="B826" s="100"/>
      <c r="D826" s="101"/>
      <c r="E826" s="88"/>
      <c r="F826" s="88"/>
      <c r="G826" s="88"/>
      <c r="H826" s="88"/>
    </row>
    <row r="827" spans="2:8" x14ac:dyDescent="0.3">
      <c r="B827" s="100"/>
      <c r="D827" s="101"/>
      <c r="E827" s="88"/>
      <c r="F827" s="88"/>
      <c r="G827" s="88"/>
      <c r="H827" s="88"/>
    </row>
    <row r="828" spans="2:8" x14ac:dyDescent="0.3">
      <c r="B828" s="100"/>
      <c r="D828" s="101"/>
      <c r="E828" s="88"/>
      <c r="F828" s="88"/>
      <c r="G828" s="88"/>
      <c r="H828" s="88"/>
    </row>
    <row r="829" spans="2:8" x14ac:dyDescent="0.3">
      <c r="B829" s="100"/>
      <c r="D829" s="101"/>
      <c r="E829" s="88"/>
      <c r="F829" s="88"/>
      <c r="G829" s="88"/>
      <c r="H829" s="88"/>
    </row>
    <row r="830" spans="2:8" x14ac:dyDescent="0.3">
      <c r="B830" s="100"/>
      <c r="D830" s="101"/>
      <c r="E830" s="88"/>
      <c r="F830" s="88"/>
      <c r="G830" s="88"/>
      <c r="H830" s="88"/>
    </row>
    <row r="831" spans="2:8" x14ac:dyDescent="0.3">
      <c r="B831" s="100"/>
      <c r="D831" s="101"/>
      <c r="E831" s="88"/>
      <c r="F831" s="88"/>
      <c r="G831" s="88"/>
      <c r="H831" s="88"/>
    </row>
    <row r="832" spans="2:8" x14ac:dyDescent="0.3">
      <c r="B832" s="100"/>
      <c r="D832" s="101"/>
      <c r="E832" s="88"/>
      <c r="F832" s="88"/>
      <c r="G832" s="88"/>
      <c r="H832" s="88"/>
    </row>
    <row r="833" spans="2:8" x14ac:dyDescent="0.3">
      <c r="B833" s="100"/>
      <c r="D833" s="101"/>
      <c r="E833" s="88"/>
      <c r="F833" s="88"/>
      <c r="G833" s="88"/>
      <c r="H833" s="88"/>
    </row>
    <row r="834" spans="2:8" x14ac:dyDescent="0.3">
      <c r="B834" s="100"/>
      <c r="D834" s="101"/>
      <c r="E834" s="88"/>
      <c r="F834" s="88"/>
      <c r="G834" s="88"/>
      <c r="H834" s="88"/>
    </row>
    <row r="835" spans="2:8" x14ac:dyDescent="0.3">
      <c r="B835" s="100"/>
      <c r="D835" s="101"/>
      <c r="E835" s="88"/>
      <c r="F835" s="88"/>
      <c r="G835" s="88"/>
      <c r="H835" s="88"/>
    </row>
    <row r="836" spans="2:8" x14ac:dyDescent="0.3">
      <c r="B836" s="100"/>
      <c r="D836" s="101"/>
      <c r="E836" s="88"/>
      <c r="F836" s="88"/>
      <c r="G836" s="88"/>
      <c r="H836" s="88"/>
    </row>
    <row r="837" spans="2:8" x14ac:dyDescent="0.3">
      <c r="B837" s="100"/>
      <c r="D837" s="101"/>
      <c r="E837" s="88"/>
      <c r="F837" s="88"/>
      <c r="G837" s="88"/>
      <c r="H837" s="88"/>
    </row>
    <row r="838" spans="2:8" x14ac:dyDescent="0.3">
      <c r="B838" s="100"/>
      <c r="D838" s="101"/>
      <c r="E838" s="88"/>
      <c r="F838" s="88"/>
      <c r="G838" s="88"/>
      <c r="H838" s="88"/>
    </row>
    <row r="839" spans="2:8" x14ac:dyDescent="0.3">
      <c r="B839" s="100"/>
      <c r="D839" s="101"/>
      <c r="E839" s="88"/>
      <c r="F839" s="88"/>
      <c r="G839" s="88"/>
      <c r="H839" s="88"/>
    </row>
    <row r="840" spans="2:8" x14ac:dyDescent="0.3">
      <c r="B840" s="100"/>
      <c r="D840" s="101"/>
      <c r="E840" s="88"/>
      <c r="F840" s="88"/>
      <c r="G840" s="88"/>
      <c r="H840" s="88"/>
    </row>
    <row r="841" spans="2:8" x14ac:dyDescent="0.3">
      <c r="B841" s="100"/>
      <c r="D841" s="101"/>
      <c r="E841" s="88"/>
      <c r="F841" s="88"/>
      <c r="G841" s="88"/>
      <c r="H841" s="88"/>
    </row>
    <row r="842" spans="2:8" x14ac:dyDescent="0.3">
      <c r="B842" s="100"/>
      <c r="D842" s="101"/>
      <c r="E842" s="88"/>
      <c r="F842" s="88"/>
      <c r="G842" s="88"/>
      <c r="H842" s="88"/>
    </row>
    <row r="843" spans="2:8" x14ac:dyDescent="0.3">
      <c r="B843" s="100"/>
      <c r="D843" s="101"/>
      <c r="E843" s="88"/>
      <c r="F843" s="88"/>
      <c r="G843" s="88"/>
      <c r="H843" s="88"/>
    </row>
    <row r="844" spans="2:8" x14ac:dyDescent="0.3">
      <c r="B844" s="100"/>
      <c r="D844" s="101"/>
      <c r="E844" s="88"/>
      <c r="F844" s="88"/>
      <c r="G844" s="88"/>
      <c r="H844" s="88"/>
    </row>
    <row r="845" spans="2:8" x14ac:dyDescent="0.3">
      <c r="B845" s="100"/>
      <c r="D845" s="101"/>
      <c r="E845" s="88"/>
      <c r="F845" s="88"/>
      <c r="G845" s="88"/>
      <c r="H845" s="88"/>
    </row>
    <row r="846" spans="2:8" x14ac:dyDescent="0.3">
      <c r="B846" s="100"/>
      <c r="D846" s="101"/>
      <c r="E846" s="88"/>
      <c r="F846" s="88"/>
      <c r="G846" s="88"/>
      <c r="H846" s="88"/>
    </row>
    <row r="847" spans="2:8" x14ac:dyDescent="0.3">
      <c r="B847" s="100"/>
      <c r="D847" s="101"/>
      <c r="E847" s="88"/>
      <c r="F847" s="88"/>
      <c r="G847" s="88"/>
      <c r="H847" s="88"/>
    </row>
    <row r="848" spans="2:8" x14ac:dyDescent="0.3">
      <c r="B848" s="100"/>
      <c r="D848" s="101"/>
      <c r="E848" s="88"/>
      <c r="F848" s="88"/>
      <c r="G848" s="88"/>
      <c r="H848" s="88"/>
    </row>
    <row r="849" spans="2:8" x14ac:dyDescent="0.3">
      <c r="B849" s="100"/>
      <c r="D849" s="101"/>
      <c r="E849" s="88"/>
      <c r="F849" s="88"/>
      <c r="G849" s="88"/>
      <c r="H849" s="88"/>
    </row>
    <row r="850" spans="2:8" x14ac:dyDescent="0.3">
      <c r="B850" s="100"/>
      <c r="D850" s="101"/>
      <c r="E850" s="88"/>
      <c r="F850" s="88"/>
      <c r="G850" s="88"/>
      <c r="H850" s="88"/>
    </row>
    <row r="851" spans="2:8" x14ac:dyDescent="0.3">
      <c r="B851" s="100"/>
      <c r="D851" s="101"/>
      <c r="E851" s="88"/>
      <c r="F851" s="88"/>
      <c r="G851" s="88"/>
      <c r="H851" s="88"/>
    </row>
    <row r="852" spans="2:8" x14ac:dyDescent="0.3">
      <c r="B852" s="100"/>
      <c r="D852" s="101"/>
      <c r="E852" s="88"/>
      <c r="F852" s="88"/>
      <c r="G852" s="88"/>
      <c r="H852" s="88"/>
    </row>
    <row r="853" spans="2:8" x14ac:dyDescent="0.3">
      <c r="B853" s="100"/>
      <c r="D853" s="101"/>
      <c r="E853" s="88"/>
      <c r="F853" s="88"/>
      <c r="G853" s="88"/>
      <c r="H853" s="88"/>
    </row>
    <row r="854" spans="2:8" x14ac:dyDescent="0.3">
      <c r="B854" s="100"/>
      <c r="D854" s="101"/>
      <c r="E854" s="88"/>
      <c r="F854" s="88"/>
      <c r="G854" s="88"/>
      <c r="H854" s="88"/>
    </row>
    <row r="855" spans="2:8" x14ac:dyDescent="0.3">
      <c r="B855" s="100"/>
      <c r="D855" s="101"/>
      <c r="E855" s="88"/>
      <c r="F855" s="88"/>
      <c r="G855" s="88"/>
      <c r="H855" s="88"/>
    </row>
    <row r="856" spans="2:8" x14ac:dyDescent="0.3">
      <c r="B856" s="100"/>
      <c r="D856" s="101"/>
      <c r="E856" s="88"/>
      <c r="F856" s="88"/>
      <c r="G856" s="88"/>
      <c r="H856" s="88"/>
    </row>
    <row r="857" spans="2:8" x14ac:dyDescent="0.3">
      <c r="B857" s="100"/>
      <c r="D857" s="101"/>
      <c r="E857" s="88"/>
      <c r="F857" s="88"/>
      <c r="G857" s="88"/>
      <c r="H857" s="88"/>
    </row>
    <row r="858" spans="2:8" x14ac:dyDescent="0.3">
      <c r="B858" s="100"/>
      <c r="D858" s="101"/>
      <c r="E858" s="88"/>
      <c r="F858" s="88"/>
      <c r="G858" s="88"/>
      <c r="H858" s="88"/>
    </row>
    <row r="859" spans="2:8" x14ac:dyDescent="0.3">
      <c r="B859" s="100"/>
      <c r="D859" s="101"/>
      <c r="E859" s="88"/>
      <c r="F859" s="88"/>
      <c r="G859" s="88"/>
      <c r="H859" s="88"/>
    </row>
    <row r="860" spans="2:8" x14ac:dyDescent="0.3">
      <c r="B860" s="100"/>
      <c r="D860" s="101"/>
      <c r="E860" s="88"/>
      <c r="F860" s="88"/>
      <c r="G860" s="88"/>
      <c r="H860" s="88"/>
    </row>
    <row r="861" spans="2:8" x14ac:dyDescent="0.3">
      <c r="B861" s="100"/>
      <c r="D861" s="101"/>
      <c r="E861" s="88"/>
      <c r="F861" s="88"/>
      <c r="G861" s="88"/>
      <c r="H861" s="88"/>
    </row>
    <row r="862" spans="2:8" x14ac:dyDescent="0.3">
      <c r="B862" s="100"/>
      <c r="D862" s="101"/>
      <c r="E862" s="88"/>
      <c r="F862" s="88"/>
      <c r="G862" s="88"/>
      <c r="H862" s="88"/>
    </row>
    <row r="863" spans="2:8" x14ac:dyDescent="0.3">
      <c r="B863" s="100"/>
      <c r="D863" s="101"/>
      <c r="E863" s="88"/>
      <c r="F863" s="88"/>
      <c r="G863" s="88"/>
      <c r="H863" s="88"/>
    </row>
    <row r="864" spans="2:8" x14ac:dyDescent="0.3">
      <c r="B864" s="100"/>
      <c r="D864" s="101"/>
      <c r="E864" s="88"/>
      <c r="F864" s="88"/>
      <c r="G864" s="88"/>
      <c r="H864" s="88"/>
    </row>
    <row r="865" spans="2:8" x14ac:dyDescent="0.3">
      <c r="B865" s="100"/>
      <c r="D865" s="101"/>
      <c r="E865" s="88"/>
      <c r="F865" s="88"/>
      <c r="G865" s="88"/>
      <c r="H865" s="88"/>
    </row>
    <row r="866" spans="2:8" x14ac:dyDescent="0.3">
      <c r="B866" s="100"/>
      <c r="D866" s="101"/>
      <c r="E866" s="88"/>
      <c r="F866" s="88"/>
      <c r="G866" s="88"/>
      <c r="H866" s="88"/>
    </row>
    <row r="867" spans="2:8" x14ac:dyDescent="0.3">
      <c r="B867" s="100"/>
      <c r="D867" s="101"/>
      <c r="E867" s="88"/>
      <c r="F867" s="88"/>
      <c r="G867" s="88"/>
      <c r="H867" s="88"/>
    </row>
    <row r="868" spans="2:8" x14ac:dyDescent="0.3">
      <c r="B868" s="100"/>
      <c r="D868" s="101"/>
      <c r="E868" s="88"/>
      <c r="F868" s="88"/>
      <c r="G868" s="88"/>
      <c r="H868" s="88"/>
    </row>
    <row r="869" spans="2:8" x14ac:dyDescent="0.3">
      <c r="B869" s="100"/>
      <c r="D869" s="101"/>
      <c r="E869" s="88"/>
      <c r="F869" s="88"/>
      <c r="G869" s="88"/>
      <c r="H869" s="88"/>
    </row>
    <row r="870" spans="2:8" x14ac:dyDescent="0.3">
      <c r="B870" s="100"/>
      <c r="D870" s="101"/>
      <c r="E870" s="88"/>
      <c r="F870" s="88"/>
      <c r="G870" s="88"/>
      <c r="H870" s="88"/>
    </row>
    <row r="871" spans="2:8" x14ac:dyDescent="0.3">
      <c r="B871" s="100"/>
      <c r="D871" s="101"/>
      <c r="E871" s="88"/>
      <c r="F871" s="88"/>
      <c r="G871" s="88"/>
      <c r="H871" s="88"/>
    </row>
    <row r="872" spans="2:8" x14ac:dyDescent="0.3">
      <c r="B872" s="100"/>
      <c r="D872" s="101"/>
      <c r="E872" s="88"/>
      <c r="F872" s="88"/>
      <c r="G872" s="88"/>
      <c r="H872" s="88"/>
    </row>
    <row r="873" spans="2:8" x14ac:dyDescent="0.3">
      <c r="B873" s="100"/>
      <c r="D873" s="101"/>
      <c r="E873" s="88"/>
      <c r="F873" s="88"/>
      <c r="G873" s="88"/>
      <c r="H873" s="88"/>
    </row>
    <row r="874" spans="2:8" x14ac:dyDescent="0.3">
      <c r="B874" s="100"/>
      <c r="D874" s="101"/>
      <c r="E874" s="88"/>
      <c r="F874" s="88"/>
      <c r="G874" s="88"/>
      <c r="H874" s="88"/>
    </row>
    <row r="875" spans="2:8" x14ac:dyDescent="0.3">
      <c r="B875" s="100"/>
      <c r="D875" s="101"/>
      <c r="E875" s="88"/>
      <c r="F875" s="88"/>
      <c r="G875" s="88"/>
      <c r="H875" s="88"/>
    </row>
    <row r="876" spans="2:8" x14ac:dyDescent="0.3">
      <c r="B876" s="100"/>
      <c r="D876" s="101"/>
      <c r="E876" s="88"/>
      <c r="F876" s="88"/>
      <c r="G876" s="88"/>
      <c r="H876" s="88"/>
    </row>
    <row r="877" spans="2:8" x14ac:dyDescent="0.3">
      <c r="B877" s="100"/>
      <c r="D877" s="101"/>
      <c r="E877" s="88"/>
      <c r="F877" s="88"/>
      <c r="G877" s="88"/>
      <c r="H877" s="88"/>
    </row>
    <row r="878" spans="2:8" x14ac:dyDescent="0.3">
      <c r="B878" s="100"/>
      <c r="D878" s="101"/>
      <c r="E878" s="88"/>
      <c r="F878" s="88"/>
      <c r="G878" s="88"/>
      <c r="H878" s="88"/>
    </row>
    <row r="879" spans="2:8" x14ac:dyDescent="0.3">
      <c r="B879" s="100"/>
      <c r="D879" s="101"/>
      <c r="E879" s="88"/>
      <c r="F879" s="88"/>
      <c r="G879" s="88"/>
      <c r="H879" s="88"/>
    </row>
    <row r="880" spans="2:8" x14ac:dyDescent="0.3">
      <c r="B880" s="100"/>
      <c r="D880" s="101"/>
      <c r="E880" s="88"/>
      <c r="F880" s="88"/>
      <c r="G880" s="88"/>
      <c r="H880" s="88"/>
    </row>
    <row r="881" spans="2:8" x14ac:dyDescent="0.3">
      <c r="B881" s="100"/>
      <c r="D881" s="101"/>
      <c r="E881" s="88"/>
      <c r="F881" s="88"/>
      <c r="G881" s="88"/>
      <c r="H881" s="88"/>
    </row>
    <row r="882" spans="2:8" x14ac:dyDescent="0.3">
      <c r="B882" s="100"/>
      <c r="D882" s="101"/>
      <c r="E882" s="88"/>
      <c r="F882" s="88"/>
      <c r="G882" s="88"/>
      <c r="H882" s="88"/>
    </row>
    <row r="883" spans="2:8" x14ac:dyDescent="0.3">
      <c r="B883" s="100"/>
      <c r="D883" s="101"/>
      <c r="E883" s="88"/>
      <c r="F883" s="88"/>
      <c r="G883" s="88"/>
      <c r="H883" s="88"/>
    </row>
    <row r="884" spans="2:8" x14ac:dyDescent="0.3">
      <c r="B884" s="100"/>
      <c r="D884" s="101"/>
      <c r="E884" s="88"/>
      <c r="F884" s="88"/>
      <c r="G884" s="88"/>
      <c r="H884" s="88"/>
    </row>
    <row r="885" spans="2:8" x14ac:dyDescent="0.3">
      <c r="B885" s="100"/>
      <c r="D885" s="101"/>
      <c r="E885" s="88"/>
      <c r="F885" s="88"/>
      <c r="G885" s="88"/>
      <c r="H885" s="88"/>
    </row>
    <row r="886" spans="2:8" x14ac:dyDescent="0.3">
      <c r="B886" s="100"/>
      <c r="D886" s="101"/>
      <c r="E886" s="88"/>
      <c r="F886" s="88"/>
      <c r="G886" s="88"/>
      <c r="H886" s="88"/>
    </row>
    <row r="887" spans="2:8" x14ac:dyDescent="0.3">
      <c r="B887" s="100"/>
      <c r="D887" s="101"/>
      <c r="E887" s="88"/>
      <c r="F887" s="88"/>
      <c r="G887" s="88"/>
      <c r="H887" s="88"/>
    </row>
    <row r="888" spans="2:8" x14ac:dyDescent="0.3">
      <c r="B888" s="100"/>
      <c r="D888" s="101"/>
      <c r="E888" s="88"/>
      <c r="F888" s="88"/>
      <c r="G888" s="88"/>
      <c r="H888" s="88"/>
    </row>
    <row r="889" spans="2:8" x14ac:dyDescent="0.3">
      <c r="B889" s="100"/>
      <c r="D889" s="101"/>
      <c r="E889" s="88"/>
      <c r="F889" s="88"/>
      <c r="G889" s="88"/>
      <c r="H889" s="88"/>
    </row>
    <row r="890" spans="2:8" x14ac:dyDescent="0.3">
      <c r="B890" s="100"/>
      <c r="D890" s="101"/>
      <c r="E890" s="88"/>
      <c r="F890" s="88"/>
      <c r="G890" s="88"/>
      <c r="H890" s="88"/>
    </row>
    <row r="891" spans="2:8" x14ac:dyDescent="0.3">
      <c r="B891" s="100"/>
      <c r="D891" s="101"/>
      <c r="E891" s="88"/>
      <c r="F891" s="88"/>
      <c r="G891" s="88"/>
      <c r="H891" s="88"/>
    </row>
    <row r="892" spans="2:8" x14ac:dyDescent="0.3">
      <c r="B892" s="100"/>
      <c r="D892" s="101"/>
      <c r="E892" s="88"/>
      <c r="F892" s="88"/>
      <c r="G892" s="88"/>
      <c r="H892" s="88"/>
    </row>
    <row r="893" spans="2:8" x14ac:dyDescent="0.3">
      <c r="B893" s="100"/>
      <c r="D893" s="101"/>
      <c r="E893" s="88"/>
      <c r="F893" s="88"/>
      <c r="G893" s="88"/>
      <c r="H893" s="88"/>
    </row>
    <row r="894" spans="2:8" x14ac:dyDescent="0.3">
      <c r="B894" s="100"/>
      <c r="D894" s="101"/>
      <c r="E894" s="88"/>
      <c r="F894" s="88"/>
      <c r="G894" s="88"/>
      <c r="H894" s="88"/>
    </row>
    <row r="895" spans="2:8" x14ac:dyDescent="0.3">
      <c r="B895" s="100"/>
      <c r="D895" s="101"/>
      <c r="E895" s="88"/>
      <c r="F895" s="88"/>
      <c r="G895" s="88"/>
      <c r="H895" s="88"/>
    </row>
    <row r="896" spans="2:8" x14ac:dyDescent="0.3">
      <c r="B896" s="100"/>
      <c r="D896" s="101"/>
      <c r="E896" s="88"/>
      <c r="F896" s="88"/>
      <c r="G896" s="88"/>
      <c r="H896" s="88"/>
    </row>
    <row r="897" spans="2:8" x14ac:dyDescent="0.3">
      <c r="B897" s="100"/>
      <c r="D897" s="101"/>
      <c r="E897" s="88"/>
      <c r="F897" s="88"/>
      <c r="G897" s="88"/>
      <c r="H897" s="88"/>
    </row>
    <row r="898" spans="2:8" x14ac:dyDescent="0.3">
      <c r="B898" s="100"/>
      <c r="D898" s="101"/>
      <c r="E898" s="88"/>
      <c r="F898" s="88"/>
      <c r="G898" s="88"/>
      <c r="H898" s="88"/>
    </row>
    <row r="899" spans="2:8" x14ac:dyDescent="0.3">
      <c r="B899" s="100"/>
      <c r="D899" s="101"/>
      <c r="E899" s="88"/>
      <c r="F899" s="88"/>
      <c r="G899" s="88"/>
      <c r="H899" s="88"/>
    </row>
    <row r="900" spans="2:8" x14ac:dyDescent="0.3">
      <c r="B900" s="100"/>
      <c r="D900" s="101"/>
      <c r="E900" s="88"/>
      <c r="F900" s="88"/>
      <c r="G900" s="88"/>
      <c r="H900" s="88"/>
    </row>
    <row r="901" spans="2:8" x14ac:dyDescent="0.3">
      <c r="B901" s="100"/>
      <c r="D901" s="101"/>
      <c r="E901" s="88"/>
      <c r="F901" s="88"/>
      <c r="G901" s="88"/>
      <c r="H901" s="88"/>
    </row>
    <row r="902" spans="2:8" x14ac:dyDescent="0.3">
      <c r="B902" s="100"/>
      <c r="D902" s="101"/>
      <c r="E902" s="88"/>
      <c r="F902" s="88"/>
      <c r="G902" s="88"/>
      <c r="H902" s="88"/>
    </row>
    <row r="903" spans="2:8" x14ac:dyDescent="0.3">
      <c r="B903" s="100"/>
      <c r="D903" s="101"/>
      <c r="E903" s="88"/>
      <c r="F903" s="88"/>
      <c r="G903" s="88"/>
      <c r="H903" s="88"/>
    </row>
    <row r="904" spans="2:8" x14ac:dyDescent="0.3">
      <c r="B904" s="100"/>
      <c r="D904" s="101"/>
      <c r="E904" s="88"/>
      <c r="F904" s="88"/>
      <c r="G904" s="88"/>
      <c r="H904" s="88"/>
    </row>
    <row r="905" spans="2:8" x14ac:dyDescent="0.3">
      <c r="B905" s="100"/>
      <c r="D905" s="101"/>
      <c r="E905" s="88"/>
      <c r="F905" s="88"/>
      <c r="G905" s="88"/>
      <c r="H905" s="88"/>
    </row>
    <row r="906" spans="2:8" x14ac:dyDescent="0.3">
      <c r="B906" s="100"/>
      <c r="D906" s="101"/>
      <c r="E906" s="88"/>
      <c r="F906" s="88"/>
      <c r="G906" s="88"/>
      <c r="H906" s="88"/>
    </row>
    <row r="907" spans="2:8" x14ac:dyDescent="0.3">
      <c r="B907" s="100"/>
      <c r="D907" s="101"/>
      <c r="E907" s="88"/>
      <c r="F907" s="88"/>
      <c r="G907" s="88"/>
      <c r="H907" s="88"/>
    </row>
    <row r="908" spans="2:8" x14ac:dyDescent="0.3">
      <c r="B908" s="100"/>
      <c r="D908" s="101"/>
      <c r="E908" s="88"/>
      <c r="F908" s="88"/>
      <c r="G908" s="88"/>
      <c r="H908" s="88"/>
    </row>
    <row r="909" spans="2:8" x14ac:dyDescent="0.3">
      <c r="B909" s="100"/>
      <c r="D909" s="101"/>
      <c r="E909" s="88"/>
      <c r="F909" s="88"/>
      <c r="G909" s="88"/>
      <c r="H909" s="88"/>
    </row>
    <row r="910" spans="2:8" x14ac:dyDescent="0.3">
      <c r="B910" s="100"/>
      <c r="D910" s="101"/>
      <c r="E910" s="88"/>
      <c r="F910" s="88"/>
      <c r="G910" s="88"/>
      <c r="H910" s="88"/>
    </row>
    <row r="911" spans="2:8" x14ac:dyDescent="0.3">
      <c r="B911" s="100"/>
      <c r="D911" s="101"/>
      <c r="E911" s="88"/>
      <c r="F911" s="88"/>
      <c r="G911" s="88"/>
      <c r="H911" s="88"/>
    </row>
    <row r="912" spans="2:8" x14ac:dyDescent="0.3">
      <c r="B912" s="100"/>
      <c r="D912" s="101"/>
      <c r="E912" s="88"/>
      <c r="F912" s="88"/>
      <c r="G912" s="88"/>
      <c r="H912" s="88"/>
    </row>
    <row r="913" spans="2:8" x14ac:dyDescent="0.3">
      <c r="B913" s="100"/>
      <c r="D913" s="101"/>
      <c r="E913" s="88"/>
      <c r="F913" s="88"/>
      <c r="G913" s="88"/>
      <c r="H913" s="88"/>
    </row>
    <row r="914" spans="2:8" x14ac:dyDescent="0.3">
      <c r="B914" s="100"/>
      <c r="D914" s="101"/>
      <c r="E914" s="88"/>
      <c r="F914" s="88"/>
      <c r="G914" s="88"/>
      <c r="H914" s="88"/>
    </row>
    <row r="915" spans="2:8" x14ac:dyDescent="0.3">
      <c r="B915" s="100"/>
      <c r="D915" s="101"/>
      <c r="E915" s="88"/>
      <c r="F915" s="88"/>
      <c r="G915" s="88"/>
      <c r="H915" s="88"/>
    </row>
    <row r="916" spans="2:8" x14ac:dyDescent="0.3">
      <c r="B916" s="100"/>
      <c r="D916" s="101"/>
      <c r="E916" s="88"/>
      <c r="F916" s="88"/>
      <c r="G916" s="88"/>
      <c r="H916" s="88"/>
    </row>
    <row r="917" spans="2:8" x14ac:dyDescent="0.3">
      <c r="B917" s="100"/>
      <c r="D917" s="101"/>
      <c r="E917" s="88"/>
      <c r="F917" s="88"/>
      <c r="G917" s="88"/>
      <c r="H917" s="88"/>
    </row>
    <row r="918" spans="2:8" x14ac:dyDescent="0.3">
      <c r="B918" s="100"/>
      <c r="D918" s="101"/>
      <c r="E918" s="88"/>
      <c r="F918" s="88"/>
      <c r="G918" s="88"/>
      <c r="H918" s="88"/>
    </row>
    <row r="919" spans="2:8" x14ac:dyDescent="0.3">
      <c r="B919" s="100"/>
      <c r="D919" s="101"/>
      <c r="E919" s="88"/>
      <c r="F919" s="88"/>
      <c r="G919" s="88"/>
      <c r="H919" s="88"/>
    </row>
    <row r="920" spans="2:8" x14ac:dyDescent="0.3">
      <c r="G920" s="88"/>
      <c r="H920" s="88"/>
    </row>
    <row r="921" spans="2:8" x14ac:dyDescent="0.3">
      <c r="G921" s="88"/>
      <c r="H921" s="88"/>
    </row>
    <row r="922" spans="2:8" x14ac:dyDescent="0.3">
      <c r="G922" s="88"/>
      <c r="H922" s="88"/>
    </row>
    <row r="923" spans="2:8" x14ac:dyDescent="0.3">
      <c r="G923" s="88"/>
      <c r="H923" s="88"/>
    </row>
    <row r="924" spans="2:8" x14ac:dyDescent="0.3">
      <c r="G924" s="88"/>
      <c r="H924" s="88"/>
    </row>
    <row r="925" spans="2:8" x14ac:dyDescent="0.3">
      <c r="G925" s="88"/>
      <c r="H925" s="88"/>
    </row>
    <row r="926" spans="2:8" x14ac:dyDescent="0.3">
      <c r="G926" s="88"/>
      <c r="H926" s="88"/>
    </row>
    <row r="927" spans="2:8" x14ac:dyDescent="0.3">
      <c r="G927" s="88"/>
      <c r="H927" s="88"/>
    </row>
    <row r="928" spans="2:8" x14ac:dyDescent="0.3">
      <c r="G928" s="88"/>
      <c r="H928" s="88"/>
    </row>
    <row r="929" spans="7:8" x14ac:dyDescent="0.3">
      <c r="G929" s="88"/>
      <c r="H929" s="88"/>
    </row>
    <row r="930" spans="7:8" x14ac:dyDescent="0.3">
      <c r="G930" s="88"/>
      <c r="H930" s="88"/>
    </row>
    <row r="931" spans="7:8" x14ac:dyDescent="0.3">
      <c r="G931" s="88"/>
      <c r="H931" s="88"/>
    </row>
    <row r="932" spans="7:8" x14ac:dyDescent="0.3">
      <c r="G932" s="88"/>
      <c r="H932" s="88"/>
    </row>
    <row r="933" spans="7:8" x14ac:dyDescent="0.3">
      <c r="G933" s="88"/>
      <c r="H933" s="88"/>
    </row>
    <row r="934" spans="7:8" x14ac:dyDescent="0.3">
      <c r="G934" s="88"/>
      <c r="H934" s="88"/>
    </row>
    <row r="935" spans="7:8" x14ac:dyDescent="0.3">
      <c r="G935" s="88"/>
      <c r="H935" s="88"/>
    </row>
    <row r="936" spans="7:8" x14ac:dyDescent="0.3">
      <c r="G936" s="88"/>
      <c r="H936" s="88"/>
    </row>
  </sheetData>
  <mergeCells count="8">
    <mergeCell ref="B10:B12"/>
    <mergeCell ref="C10:C12"/>
    <mergeCell ref="A1:E1"/>
    <mergeCell ref="B3:B6"/>
    <mergeCell ref="C3:C6"/>
    <mergeCell ref="D5:D6"/>
    <mergeCell ref="B7:B9"/>
    <mergeCell ref="C7:C9"/>
  </mergeCell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88B12-8081-4AB2-96D4-1EFEF3A90FE9}">
  <dimension ref="A1:M67"/>
  <sheetViews>
    <sheetView topLeftCell="A41" workbookViewId="0">
      <selection activeCell="L67" sqref="L67:M67"/>
    </sheetView>
  </sheetViews>
  <sheetFormatPr defaultRowHeight="15" x14ac:dyDescent="0.25"/>
  <cols>
    <col min="2" max="2" width="38" bestFit="1" customWidth="1"/>
    <col min="3" max="3" width="14.28515625" style="1" bestFit="1" customWidth="1"/>
    <col min="6" max="6" width="15.28515625" style="1" bestFit="1" customWidth="1"/>
    <col min="7" max="7" width="14.28515625" bestFit="1" customWidth="1"/>
    <col min="8" max="8" width="11.28515625" bestFit="1" customWidth="1"/>
    <col min="9" max="9" width="13.140625" bestFit="1" customWidth="1"/>
    <col min="10" max="10" width="12.5703125" style="1" bestFit="1" customWidth="1"/>
    <col min="11" max="11" width="12.5703125" bestFit="1" customWidth="1"/>
    <col min="12" max="12" width="12.5703125" customWidth="1"/>
    <col min="13" max="13" width="14.28515625" bestFit="1" customWidth="1"/>
  </cols>
  <sheetData>
    <row r="1" spans="1:13" ht="15.75" thickBot="1" x14ac:dyDescent="0.3">
      <c r="F1" s="1" t="s">
        <v>50</v>
      </c>
      <c r="G1" t="s">
        <v>343</v>
      </c>
      <c r="H1" s="64">
        <v>45139</v>
      </c>
      <c r="I1" s="64">
        <v>45170</v>
      </c>
      <c r="J1" s="1" t="s">
        <v>369</v>
      </c>
      <c r="K1" t="s">
        <v>424</v>
      </c>
      <c r="L1" t="s">
        <v>528</v>
      </c>
      <c r="M1" s="64">
        <v>45444</v>
      </c>
    </row>
    <row r="2" spans="1:13" ht="15.75" x14ac:dyDescent="0.25">
      <c r="A2" s="103">
        <v>1</v>
      </c>
      <c r="B2" s="74" t="s">
        <v>129</v>
      </c>
      <c r="C2" t="s">
        <v>71</v>
      </c>
      <c r="D2" s="74"/>
      <c r="E2" s="76"/>
      <c r="F2" s="104">
        <f>SUM(G2:M2)</f>
        <v>925000</v>
      </c>
      <c r="G2" s="104">
        <v>322000</v>
      </c>
      <c r="H2" s="118">
        <v>17000</v>
      </c>
      <c r="I2" s="118">
        <v>34000</v>
      </c>
      <c r="J2" s="118">
        <v>34000</v>
      </c>
      <c r="K2" s="118">
        <v>51000</v>
      </c>
      <c r="L2" s="212">
        <v>53000</v>
      </c>
      <c r="M2" s="204">
        <v>414000</v>
      </c>
    </row>
    <row r="3" spans="1:13" ht="15.75" x14ac:dyDescent="0.25">
      <c r="A3" s="103">
        <v>2</v>
      </c>
      <c r="B3" s="74" t="s">
        <v>130</v>
      </c>
      <c r="C3" t="s">
        <v>71</v>
      </c>
      <c r="D3" s="74"/>
      <c r="E3" s="76"/>
      <c r="F3" s="104">
        <f t="shared" ref="F3:F66" si="0">SUM(G3:M3)</f>
        <v>865000</v>
      </c>
      <c r="G3" s="104">
        <v>262000</v>
      </c>
      <c r="H3" s="118">
        <v>17000</v>
      </c>
      <c r="I3" s="118">
        <v>34000</v>
      </c>
      <c r="J3" s="118">
        <v>34000</v>
      </c>
      <c r="K3" s="118">
        <v>51000</v>
      </c>
      <c r="L3" s="212">
        <v>53000</v>
      </c>
      <c r="M3" s="205">
        <v>414000</v>
      </c>
    </row>
    <row r="4" spans="1:13" ht="15.75" x14ac:dyDescent="0.25">
      <c r="A4" s="103">
        <v>3</v>
      </c>
      <c r="B4" s="74" t="s">
        <v>131</v>
      </c>
      <c r="C4" t="s">
        <v>71</v>
      </c>
      <c r="D4" s="74"/>
      <c r="E4" s="76"/>
      <c r="F4" s="104">
        <f t="shared" si="0"/>
        <v>880000</v>
      </c>
      <c r="G4" s="104">
        <v>277000</v>
      </c>
      <c r="H4" s="118">
        <v>17000</v>
      </c>
      <c r="I4" s="118">
        <v>34000</v>
      </c>
      <c r="J4" s="118">
        <v>34000</v>
      </c>
      <c r="K4" s="118">
        <v>51000</v>
      </c>
      <c r="L4" s="212">
        <v>53000</v>
      </c>
      <c r="M4" s="205">
        <v>414000</v>
      </c>
    </row>
    <row r="5" spans="1:13" ht="15.75" x14ac:dyDescent="0.25">
      <c r="A5" s="103">
        <v>4</v>
      </c>
      <c r="B5" s="74" t="s">
        <v>132</v>
      </c>
      <c r="C5" t="s">
        <v>71</v>
      </c>
      <c r="D5" s="74"/>
      <c r="E5" s="76"/>
      <c r="F5" s="104">
        <f t="shared" si="0"/>
        <v>880000</v>
      </c>
      <c r="G5" s="104">
        <v>277000</v>
      </c>
      <c r="H5" s="118">
        <v>17000</v>
      </c>
      <c r="I5" s="118">
        <v>34000</v>
      </c>
      <c r="J5" s="118">
        <v>34000</v>
      </c>
      <c r="K5" s="118">
        <v>51000</v>
      </c>
      <c r="L5" s="212">
        <v>53000</v>
      </c>
      <c r="M5" s="205">
        <v>414000</v>
      </c>
    </row>
    <row r="6" spans="1:13" ht="15.75" x14ac:dyDescent="0.25">
      <c r="A6" s="103">
        <v>5</v>
      </c>
      <c r="B6" s="74" t="s">
        <v>133</v>
      </c>
      <c r="C6" t="s">
        <v>71</v>
      </c>
      <c r="D6" s="74"/>
      <c r="E6" s="76"/>
      <c r="F6" s="104">
        <f t="shared" si="0"/>
        <v>880000</v>
      </c>
      <c r="G6" s="104">
        <v>277000</v>
      </c>
      <c r="H6" s="118">
        <v>17000</v>
      </c>
      <c r="I6" s="118">
        <v>34000</v>
      </c>
      <c r="J6" s="118">
        <v>34000</v>
      </c>
      <c r="K6" s="118">
        <v>51000</v>
      </c>
      <c r="L6" s="212">
        <v>53000</v>
      </c>
      <c r="M6" s="205">
        <v>414000</v>
      </c>
    </row>
    <row r="7" spans="1:13" ht="15.75" x14ac:dyDescent="0.25">
      <c r="A7" s="103">
        <v>6</v>
      </c>
      <c r="B7" s="74" t="s">
        <v>134</v>
      </c>
      <c r="C7" t="s">
        <v>71</v>
      </c>
      <c r="D7" s="74"/>
      <c r="E7" s="76"/>
      <c r="F7" s="104">
        <f t="shared" si="0"/>
        <v>925000</v>
      </c>
      <c r="G7" s="104">
        <v>322000</v>
      </c>
      <c r="H7" s="118">
        <v>17000</v>
      </c>
      <c r="I7" s="118">
        <v>34000</v>
      </c>
      <c r="J7" s="118">
        <v>34000</v>
      </c>
      <c r="K7" s="118">
        <v>51000</v>
      </c>
      <c r="L7" s="212">
        <v>53000</v>
      </c>
      <c r="M7" s="205">
        <v>414000</v>
      </c>
    </row>
    <row r="8" spans="1:13" ht="15.75" x14ac:dyDescent="0.25">
      <c r="A8" s="103">
        <v>7</v>
      </c>
      <c r="B8" s="74" t="s">
        <v>135</v>
      </c>
      <c r="C8" t="s">
        <v>71</v>
      </c>
      <c r="D8" s="74"/>
      <c r="E8" s="76"/>
      <c r="F8" s="104">
        <f t="shared" si="0"/>
        <v>1140000</v>
      </c>
      <c r="G8" s="104">
        <v>243000</v>
      </c>
      <c r="H8" s="118">
        <v>17000</v>
      </c>
      <c r="I8" s="118">
        <v>328000</v>
      </c>
      <c r="J8" s="118">
        <v>34000</v>
      </c>
      <c r="K8" s="118">
        <v>51000</v>
      </c>
      <c r="L8" s="212">
        <v>53000</v>
      </c>
      <c r="M8" s="205">
        <v>414000</v>
      </c>
    </row>
    <row r="9" spans="1:13" ht="15.75" x14ac:dyDescent="0.25">
      <c r="A9" s="103">
        <v>8</v>
      </c>
      <c r="B9" s="74" t="s">
        <v>136</v>
      </c>
      <c r="C9" t="s">
        <v>71</v>
      </c>
      <c r="D9" s="74"/>
      <c r="E9" s="76"/>
      <c r="F9" s="104">
        <f t="shared" si="0"/>
        <v>892921</v>
      </c>
      <c r="G9" s="104">
        <v>277000</v>
      </c>
      <c r="H9" s="118">
        <v>17000</v>
      </c>
      <c r="I9" s="118">
        <v>34000</v>
      </c>
      <c r="J9" s="118">
        <v>34000</v>
      </c>
      <c r="K9" s="118">
        <v>51000</v>
      </c>
      <c r="L9" s="212">
        <v>53000</v>
      </c>
      <c r="M9" s="205">
        <v>426921</v>
      </c>
    </row>
    <row r="10" spans="1:13" ht="15.75" x14ac:dyDescent="0.25">
      <c r="A10" s="103">
        <v>9</v>
      </c>
      <c r="B10" s="74" t="s">
        <v>137</v>
      </c>
      <c r="C10" t="s">
        <v>71</v>
      </c>
      <c r="D10" s="74"/>
      <c r="E10" s="76"/>
      <c r="F10" s="104">
        <f t="shared" si="0"/>
        <v>865000</v>
      </c>
      <c r="G10" s="104">
        <v>262000</v>
      </c>
      <c r="H10" s="118">
        <v>17000</v>
      </c>
      <c r="I10" s="118">
        <v>34000</v>
      </c>
      <c r="J10" s="118">
        <v>34000</v>
      </c>
      <c r="K10" s="118">
        <v>51000</v>
      </c>
      <c r="L10" s="212">
        <v>53000</v>
      </c>
      <c r="M10" s="205">
        <v>414000</v>
      </c>
    </row>
    <row r="11" spans="1:13" ht="15.75" x14ac:dyDescent="0.25">
      <c r="A11" s="103">
        <v>10</v>
      </c>
      <c r="B11" s="74" t="s">
        <v>138</v>
      </c>
      <c r="C11" t="s">
        <v>71</v>
      </c>
      <c r="D11" s="74"/>
      <c r="E11" s="76"/>
      <c r="F11" s="104">
        <f t="shared" si="0"/>
        <v>880000</v>
      </c>
      <c r="G11" s="104">
        <v>277000</v>
      </c>
      <c r="H11" s="118">
        <v>17000</v>
      </c>
      <c r="I11" s="118">
        <v>34000</v>
      </c>
      <c r="J11" s="118">
        <v>34000</v>
      </c>
      <c r="K11" s="118">
        <v>51000</v>
      </c>
      <c r="L11" s="212">
        <v>53000</v>
      </c>
      <c r="M11" s="205">
        <v>414000</v>
      </c>
    </row>
    <row r="12" spans="1:13" ht="15.75" x14ac:dyDescent="0.25">
      <c r="A12" s="103">
        <v>11</v>
      </c>
      <c r="B12" s="74" t="s">
        <v>139</v>
      </c>
      <c r="C12" t="s">
        <v>71</v>
      </c>
      <c r="D12" s="74"/>
      <c r="E12" s="76"/>
      <c r="F12" s="104">
        <f t="shared" si="0"/>
        <v>880000</v>
      </c>
      <c r="G12" s="104">
        <v>277000</v>
      </c>
      <c r="H12" s="118">
        <v>17000</v>
      </c>
      <c r="I12" s="118">
        <v>34000</v>
      </c>
      <c r="J12" s="118">
        <v>34000</v>
      </c>
      <c r="K12" s="118">
        <v>51000</v>
      </c>
      <c r="L12" s="212">
        <v>53000</v>
      </c>
      <c r="M12" s="205">
        <v>414000</v>
      </c>
    </row>
    <row r="13" spans="1:13" ht="15.75" x14ac:dyDescent="0.25">
      <c r="A13" s="103">
        <v>12</v>
      </c>
      <c r="B13" s="74" t="s">
        <v>140</v>
      </c>
      <c r="C13" t="s">
        <v>71</v>
      </c>
      <c r="D13" s="74"/>
      <c r="E13" s="76"/>
      <c r="F13" s="104">
        <f t="shared" si="0"/>
        <v>880000</v>
      </c>
      <c r="G13" s="104">
        <v>277000</v>
      </c>
      <c r="H13" s="118">
        <v>17000</v>
      </c>
      <c r="I13" s="118">
        <v>34000</v>
      </c>
      <c r="J13" s="118">
        <v>34000</v>
      </c>
      <c r="K13" s="118">
        <v>51000</v>
      </c>
      <c r="L13" s="212">
        <v>53000</v>
      </c>
      <c r="M13" s="205">
        <v>414000</v>
      </c>
    </row>
    <row r="14" spans="1:13" ht="15.75" x14ac:dyDescent="0.25">
      <c r="A14" s="103">
        <v>13</v>
      </c>
      <c r="B14" s="74" t="s">
        <v>141</v>
      </c>
      <c r="C14" t="s">
        <v>71</v>
      </c>
      <c r="D14" s="74"/>
      <c r="E14" s="76"/>
      <c r="F14" s="104">
        <f t="shared" si="0"/>
        <v>771000</v>
      </c>
      <c r="G14" s="104">
        <v>277000</v>
      </c>
      <c r="H14" s="118">
        <v>17000</v>
      </c>
      <c r="I14" s="118">
        <v>34000</v>
      </c>
      <c r="J14" s="118">
        <v>34000</v>
      </c>
      <c r="K14" s="118">
        <v>97000</v>
      </c>
      <c r="L14" s="212">
        <v>36000</v>
      </c>
      <c r="M14" s="205">
        <v>276000</v>
      </c>
    </row>
    <row r="15" spans="1:13" ht="15.75" x14ac:dyDescent="0.25">
      <c r="A15" s="103">
        <v>14</v>
      </c>
      <c r="B15" s="74" t="s">
        <v>142</v>
      </c>
      <c r="C15" t="s">
        <v>71</v>
      </c>
      <c r="D15" s="74"/>
      <c r="E15" s="76"/>
      <c r="F15" s="104">
        <f t="shared" si="0"/>
        <v>880075</v>
      </c>
      <c r="G15" s="104">
        <v>277000</v>
      </c>
      <c r="H15" s="118">
        <v>17000</v>
      </c>
      <c r="I15" s="118">
        <v>34000</v>
      </c>
      <c r="J15" s="118">
        <v>34000</v>
      </c>
      <c r="K15" s="118">
        <v>51000</v>
      </c>
      <c r="L15" s="212">
        <v>53000</v>
      </c>
      <c r="M15" s="205">
        <v>414075</v>
      </c>
    </row>
    <row r="16" spans="1:13" ht="15.75" x14ac:dyDescent="0.25">
      <c r="A16" s="103">
        <v>15</v>
      </c>
      <c r="B16" s="74" t="s">
        <v>143</v>
      </c>
      <c r="C16" t="s">
        <v>71</v>
      </c>
      <c r="D16" s="74"/>
      <c r="E16" s="76"/>
      <c r="F16" s="104">
        <f t="shared" si="0"/>
        <v>880000</v>
      </c>
      <c r="G16" s="104">
        <v>277000</v>
      </c>
      <c r="H16" s="118">
        <v>17000</v>
      </c>
      <c r="I16" s="118">
        <v>34000</v>
      </c>
      <c r="J16" s="118">
        <v>34000</v>
      </c>
      <c r="K16" s="118">
        <v>51000</v>
      </c>
      <c r="L16" s="212">
        <v>53000</v>
      </c>
      <c r="M16" s="205">
        <v>414000</v>
      </c>
    </row>
    <row r="17" spans="1:13" ht="15.75" x14ac:dyDescent="0.25">
      <c r="A17" s="103">
        <v>16</v>
      </c>
      <c r="B17" s="74" t="s">
        <v>144</v>
      </c>
      <c r="C17" t="s">
        <v>71</v>
      </c>
      <c r="D17" s="74"/>
      <c r="E17" s="76"/>
      <c r="F17" s="104">
        <f t="shared" si="0"/>
        <v>865000</v>
      </c>
      <c r="G17" s="104">
        <v>262000</v>
      </c>
      <c r="H17" s="118">
        <v>17000</v>
      </c>
      <c r="I17" s="118">
        <v>34000</v>
      </c>
      <c r="J17" s="118">
        <v>34000</v>
      </c>
      <c r="K17" s="118">
        <v>51000</v>
      </c>
      <c r="L17" s="212">
        <v>53000</v>
      </c>
      <c r="M17" s="205">
        <v>414000</v>
      </c>
    </row>
    <row r="18" spans="1:13" ht="15.75" x14ac:dyDescent="0.25">
      <c r="A18" s="103">
        <v>17</v>
      </c>
      <c r="B18" s="74" t="s">
        <v>145</v>
      </c>
      <c r="C18" t="s">
        <v>71</v>
      </c>
      <c r="D18" s="74"/>
      <c r="E18" s="76"/>
      <c r="F18" s="104">
        <f t="shared" si="0"/>
        <v>846000</v>
      </c>
      <c r="G18" s="104">
        <v>243000</v>
      </c>
      <c r="H18" s="118">
        <v>17000</v>
      </c>
      <c r="I18" s="118">
        <v>34000</v>
      </c>
      <c r="J18" s="118">
        <v>34000</v>
      </c>
      <c r="K18" s="118">
        <v>51000</v>
      </c>
      <c r="L18" s="212">
        <v>53000</v>
      </c>
      <c r="M18" s="205">
        <v>414000</v>
      </c>
    </row>
    <row r="19" spans="1:13" ht="15.75" x14ac:dyDescent="0.25">
      <c r="A19" s="103">
        <v>18</v>
      </c>
      <c r="B19" s="74" t="s">
        <v>146</v>
      </c>
      <c r="C19" t="s">
        <v>71</v>
      </c>
      <c r="D19" s="74"/>
      <c r="E19" s="76"/>
      <c r="F19" s="104">
        <f t="shared" si="0"/>
        <v>451028</v>
      </c>
      <c r="G19" s="104">
        <v>262000</v>
      </c>
      <c r="H19" s="118">
        <v>17000</v>
      </c>
      <c r="I19" s="118">
        <v>34000</v>
      </c>
      <c r="J19" s="118">
        <v>34000</v>
      </c>
      <c r="K19" s="118">
        <v>51000</v>
      </c>
      <c r="L19" s="212">
        <v>53000</v>
      </c>
      <c r="M19" s="205">
        <v>28</v>
      </c>
    </row>
    <row r="20" spans="1:13" ht="15.75" x14ac:dyDescent="0.25">
      <c r="A20" s="103">
        <v>19</v>
      </c>
      <c r="B20" s="74" t="s">
        <v>147</v>
      </c>
      <c r="C20" t="s">
        <v>71</v>
      </c>
      <c r="D20" s="74"/>
      <c r="E20" s="76"/>
      <c r="F20" s="104">
        <f t="shared" si="0"/>
        <v>928030</v>
      </c>
      <c r="G20" s="104">
        <v>322000</v>
      </c>
      <c r="H20" s="118">
        <v>17000</v>
      </c>
      <c r="I20" s="118">
        <v>34000</v>
      </c>
      <c r="J20" s="118">
        <v>34000</v>
      </c>
      <c r="K20" s="118">
        <v>51000</v>
      </c>
      <c r="L20" s="212">
        <v>53000</v>
      </c>
      <c r="M20" s="205">
        <v>417030</v>
      </c>
    </row>
    <row r="21" spans="1:13" ht="15.75" x14ac:dyDescent="0.25">
      <c r="A21" s="103">
        <v>20</v>
      </c>
      <c r="B21" s="74" t="s">
        <v>148</v>
      </c>
      <c r="C21" t="s">
        <v>71</v>
      </c>
      <c r="D21" s="74"/>
      <c r="E21" s="76"/>
      <c r="F21" s="104">
        <f t="shared" si="0"/>
        <v>880000</v>
      </c>
      <c r="G21" s="104">
        <v>277000</v>
      </c>
      <c r="H21" s="118">
        <v>17000</v>
      </c>
      <c r="I21" s="118">
        <v>34000</v>
      </c>
      <c r="J21" s="118">
        <v>34000</v>
      </c>
      <c r="K21" s="118">
        <v>51000</v>
      </c>
      <c r="L21" s="212">
        <v>53000</v>
      </c>
      <c r="M21" s="205">
        <v>414000</v>
      </c>
    </row>
    <row r="22" spans="1:13" ht="15.75" x14ac:dyDescent="0.25">
      <c r="A22" s="103">
        <v>21</v>
      </c>
      <c r="B22" s="74" t="s">
        <v>149</v>
      </c>
      <c r="C22" t="s">
        <v>71</v>
      </c>
      <c r="D22" s="74"/>
      <c r="E22" s="76"/>
      <c r="F22" s="104">
        <f t="shared" si="0"/>
        <v>846000</v>
      </c>
      <c r="G22" s="104">
        <v>243000</v>
      </c>
      <c r="H22" s="118">
        <v>17000</v>
      </c>
      <c r="I22" s="118">
        <v>34000</v>
      </c>
      <c r="J22" s="118">
        <v>34000</v>
      </c>
      <c r="K22" s="118">
        <v>51000</v>
      </c>
      <c r="L22" s="212">
        <v>53000</v>
      </c>
      <c r="M22" s="205">
        <v>414000</v>
      </c>
    </row>
    <row r="23" spans="1:13" ht="15.75" x14ac:dyDescent="0.25">
      <c r="A23" s="103">
        <v>22</v>
      </c>
      <c r="B23" s="74" t="s">
        <v>150</v>
      </c>
      <c r="C23" t="s">
        <v>71</v>
      </c>
      <c r="D23" s="74"/>
      <c r="E23" s="76"/>
      <c r="F23" s="104">
        <f t="shared" si="0"/>
        <v>511002</v>
      </c>
      <c r="G23" s="104">
        <v>322000</v>
      </c>
      <c r="H23" s="118">
        <v>17000</v>
      </c>
      <c r="I23" s="118">
        <v>34000</v>
      </c>
      <c r="J23" s="118">
        <v>34000</v>
      </c>
      <c r="K23" s="118">
        <v>51000</v>
      </c>
      <c r="L23" s="212">
        <v>53000</v>
      </c>
      <c r="M23" s="205">
        <v>2</v>
      </c>
    </row>
    <row r="24" spans="1:13" ht="15.75" x14ac:dyDescent="0.25">
      <c r="A24" s="103">
        <v>23</v>
      </c>
      <c r="B24" s="74" t="s">
        <v>151</v>
      </c>
      <c r="C24" t="s">
        <v>71</v>
      </c>
      <c r="D24" s="74"/>
      <c r="E24" s="76"/>
      <c r="F24" s="104">
        <f t="shared" si="0"/>
        <v>865000</v>
      </c>
      <c r="G24" s="104">
        <v>262000</v>
      </c>
      <c r="H24" s="118">
        <v>17000</v>
      </c>
      <c r="I24" s="118">
        <v>34000</v>
      </c>
      <c r="J24" s="118">
        <v>34000</v>
      </c>
      <c r="K24" s="118">
        <v>51000</v>
      </c>
      <c r="L24" s="212">
        <v>53000</v>
      </c>
      <c r="M24" s="205">
        <v>414000</v>
      </c>
    </row>
    <row r="25" spans="1:13" ht="15.75" x14ac:dyDescent="0.25">
      <c r="A25" s="103">
        <v>24</v>
      </c>
      <c r="B25" s="74" t="s">
        <v>152</v>
      </c>
      <c r="C25" t="s">
        <v>71</v>
      </c>
      <c r="D25" s="74"/>
      <c r="E25" s="76"/>
      <c r="F25" s="104">
        <f t="shared" si="0"/>
        <v>880000</v>
      </c>
      <c r="G25" s="104">
        <v>277000</v>
      </c>
      <c r="H25" s="118">
        <v>17000</v>
      </c>
      <c r="I25" s="118">
        <v>34000</v>
      </c>
      <c r="J25" s="118">
        <v>34000</v>
      </c>
      <c r="K25" s="118">
        <v>51000</v>
      </c>
      <c r="L25" s="212">
        <v>53000</v>
      </c>
      <c r="M25" s="205">
        <v>414000</v>
      </c>
    </row>
    <row r="26" spans="1:13" ht="15.75" x14ac:dyDescent="0.25">
      <c r="A26" s="103">
        <v>25</v>
      </c>
      <c r="B26" s="74" t="s">
        <v>153</v>
      </c>
      <c r="C26" t="s">
        <v>71</v>
      </c>
      <c r="D26" s="74"/>
      <c r="E26" s="76"/>
      <c r="F26" s="104">
        <f t="shared" si="0"/>
        <v>880000</v>
      </c>
      <c r="G26" s="104">
        <v>277000</v>
      </c>
      <c r="H26" s="118">
        <v>17000</v>
      </c>
      <c r="I26" s="118">
        <v>34000</v>
      </c>
      <c r="J26" s="118">
        <v>34000</v>
      </c>
      <c r="K26" s="118">
        <v>51000</v>
      </c>
      <c r="L26" s="212">
        <v>53000</v>
      </c>
      <c r="M26" s="205">
        <v>414000</v>
      </c>
    </row>
    <row r="27" spans="1:13" ht="15.75" x14ac:dyDescent="0.25">
      <c r="A27" s="103">
        <v>26</v>
      </c>
      <c r="B27" s="74" t="s">
        <v>154</v>
      </c>
      <c r="C27" t="s">
        <v>71</v>
      </c>
      <c r="D27" s="74"/>
      <c r="E27" s="76"/>
      <c r="F27" s="104">
        <f t="shared" si="0"/>
        <v>925000</v>
      </c>
      <c r="G27" s="104">
        <v>322000</v>
      </c>
      <c r="H27" s="118">
        <v>17000</v>
      </c>
      <c r="I27" s="118">
        <v>34000</v>
      </c>
      <c r="J27" s="118">
        <v>34000</v>
      </c>
      <c r="K27" s="118">
        <v>51000</v>
      </c>
      <c r="L27" s="212">
        <v>53000</v>
      </c>
      <c r="M27" s="205">
        <v>414000</v>
      </c>
    </row>
    <row r="28" spans="1:13" ht="15.75" x14ac:dyDescent="0.25">
      <c r="A28" s="103">
        <v>27</v>
      </c>
      <c r="B28" s="74" t="s">
        <v>155</v>
      </c>
      <c r="C28" t="s">
        <v>71</v>
      </c>
      <c r="D28" s="74"/>
      <c r="E28" s="76"/>
      <c r="F28" s="104">
        <f t="shared" si="0"/>
        <v>930945</v>
      </c>
      <c r="G28" s="104">
        <v>322000</v>
      </c>
      <c r="H28" s="118">
        <v>17000</v>
      </c>
      <c r="I28" s="118">
        <v>34000</v>
      </c>
      <c r="J28" s="118">
        <v>34000</v>
      </c>
      <c r="K28" s="118">
        <v>51000</v>
      </c>
      <c r="L28" s="212">
        <v>53000</v>
      </c>
      <c r="M28" s="205">
        <v>419945</v>
      </c>
    </row>
    <row r="29" spans="1:13" ht="15.75" x14ac:dyDescent="0.25">
      <c r="A29" s="103">
        <v>28</v>
      </c>
      <c r="B29" s="74" t="s">
        <v>156</v>
      </c>
      <c r="C29" t="s">
        <v>71</v>
      </c>
      <c r="D29" s="74"/>
      <c r="E29" s="76"/>
      <c r="F29" s="104">
        <f t="shared" si="0"/>
        <v>865000</v>
      </c>
      <c r="G29" s="104">
        <v>262000</v>
      </c>
      <c r="H29" s="118">
        <v>17000</v>
      </c>
      <c r="I29" s="118">
        <v>34000</v>
      </c>
      <c r="J29" s="118">
        <v>34000</v>
      </c>
      <c r="K29" s="118">
        <v>51000</v>
      </c>
      <c r="L29" s="212">
        <v>53000</v>
      </c>
      <c r="M29" s="205">
        <v>414000</v>
      </c>
    </row>
    <row r="30" spans="1:13" ht="15.75" x14ac:dyDescent="0.25">
      <c r="A30" s="103">
        <v>29</v>
      </c>
      <c r="B30" s="74" t="s">
        <v>157</v>
      </c>
      <c r="C30" t="s">
        <v>71</v>
      </c>
      <c r="D30" s="74"/>
      <c r="E30" s="76"/>
      <c r="F30" s="104">
        <f t="shared" si="0"/>
        <v>928129.62</v>
      </c>
      <c r="G30" s="104">
        <v>322000</v>
      </c>
      <c r="H30" s="118">
        <v>17000</v>
      </c>
      <c r="I30" s="118">
        <v>34000</v>
      </c>
      <c r="J30" s="118">
        <v>34000</v>
      </c>
      <c r="K30" s="118">
        <v>51000</v>
      </c>
      <c r="L30" s="212">
        <v>53000</v>
      </c>
      <c r="M30" s="205">
        <v>417129.62</v>
      </c>
    </row>
    <row r="31" spans="1:13" ht="15.75" x14ac:dyDescent="0.25">
      <c r="A31" s="103">
        <v>30</v>
      </c>
      <c r="B31" s="74" t="s">
        <v>158</v>
      </c>
      <c r="C31" t="s">
        <v>71</v>
      </c>
      <c r="D31" s="74"/>
      <c r="E31" s="76"/>
      <c r="F31" s="104">
        <f t="shared" si="0"/>
        <v>880000</v>
      </c>
      <c r="G31" s="104">
        <v>277000</v>
      </c>
      <c r="H31" s="118">
        <v>17000</v>
      </c>
      <c r="I31" s="118">
        <v>34000</v>
      </c>
      <c r="J31" s="118">
        <v>34000</v>
      </c>
      <c r="K31" s="118">
        <v>51000</v>
      </c>
      <c r="L31" s="212">
        <v>53000</v>
      </c>
      <c r="M31" s="205">
        <v>414000</v>
      </c>
    </row>
    <row r="32" spans="1:13" ht="15.75" x14ac:dyDescent="0.25">
      <c r="A32" s="103">
        <v>31</v>
      </c>
      <c r="B32" s="74" t="s">
        <v>159</v>
      </c>
      <c r="C32" t="s">
        <v>71</v>
      </c>
      <c r="D32" s="74"/>
      <c r="E32" s="76"/>
      <c r="F32" s="104">
        <f t="shared" si="0"/>
        <v>880000</v>
      </c>
      <c r="G32" s="104">
        <v>277000</v>
      </c>
      <c r="H32" s="118">
        <v>17000</v>
      </c>
      <c r="I32" s="118">
        <v>34000</v>
      </c>
      <c r="J32" s="118">
        <v>34000</v>
      </c>
      <c r="K32" s="118">
        <v>51000</v>
      </c>
      <c r="L32" s="212">
        <v>53000</v>
      </c>
      <c r="M32" s="205">
        <v>414000</v>
      </c>
    </row>
    <row r="33" spans="1:13" ht="15.75" x14ac:dyDescent="0.25">
      <c r="A33" s="103">
        <v>32</v>
      </c>
      <c r="B33" s="74" t="s">
        <v>160</v>
      </c>
      <c r="C33" t="s">
        <v>71</v>
      </c>
      <c r="D33" s="74"/>
      <c r="E33" s="76"/>
      <c r="F33" s="104">
        <f t="shared" si="0"/>
        <v>846000</v>
      </c>
      <c r="G33" s="104">
        <v>243000</v>
      </c>
      <c r="H33" s="118">
        <v>17000</v>
      </c>
      <c r="I33" s="118">
        <v>34000</v>
      </c>
      <c r="J33" s="118">
        <v>34000</v>
      </c>
      <c r="K33" s="118">
        <v>51000</v>
      </c>
      <c r="L33" s="212">
        <v>53000</v>
      </c>
      <c r="M33" s="205">
        <v>414000</v>
      </c>
    </row>
    <row r="34" spans="1:13" ht="15.75" x14ac:dyDescent="0.25">
      <c r="A34" s="103">
        <v>33</v>
      </c>
      <c r="B34" s="74" t="s">
        <v>161</v>
      </c>
      <c r="C34" t="s">
        <v>71</v>
      </c>
      <c r="D34" s="74"/>
      <c r="E34" s="76"/>
      <c r="F34" s="104">
        <f t="shared" si="0"/>
        <v>1271000</v>
      </c>
      <c r="G34" s="104">
        <v>668000</v>
      </c>
      <c r="H34" s="118">
        <v>17000</v>
      </c>
      <c r="I34" s="118">
        <v>34000</v>
      </c>
      <c r="J34" s="118">
        <v>34000</v>
      </c>
      <c r="K34" s="118">
        <v>51000</v>
      </c>
      <c r="L34" s="212">
        <v>53000</v>
      </c>
      <c r="M34" s="205">
        <v>414000</v>
      </c>
    </row>
    <row r="35" spans="1:13" ht="15.75" x14ac:dyDescent="0.25">
      <c r="A35" s="103">
        <v>34</v>
      </c>
      <c r="B35" s="74" t="s">
        <v>162</v>
      </c>
      <c r="C35" t="s">
        <v>71</v>
      </c>
      <c r="D35" s="74"/>
      <c r="E35" s="76"/>
      <c r="F35" s="104">
        <f t="shared" si="0"/>
        <v>1271000</v>
      </c>
      <c r="G35" s="104">
        <v>668000</v>
      </c>
      <c r="H35" s="118">
        <v>17000</v>
      </c>
      <c r="I35" s="118">
        <v>34000</v>
      </c>
      <c r="J35" s="118">
        <v>34000</v>
      </c>
      <c r="K35" s="118">
        <v>51000</v>
      </c>
      <c r="L35" s="212">
        <v>53000</v>
      </c>
      <c r="M35" s="205">
        <v>414000</v>
      </c>
    </row>
    <row r="36" spans="1:13" ht="15.75" x14ac:dyDescent="0.25">
      <c r="A36" s="103">
        <v>35</v>
      </c>
      <c r="B36" s="74" t="s">
        <v>163</v>
      </c>
      <c r="C36" t="s">
        <v>71</v>
      </c>
      <c r="D36" s="74"/>
      <c r="E36" s="76"/>
      <c r="F36" s="104">
        <f t="shared" si="0"/>
        <v>1042000</v>
      </c>
      <c r="G36" s="104">
        <v>277000</v>
      </c>
      <c r="H36" s="118">
        <v>17000</v>
      </c>
      <c r="I36" s="118">
        <v>34000</v>
      </c>
      <c r="J36" s="118">
        <v>34000</v>
      </c>
      <c r="K36" s="118">
        <v>51000</v>
      </c>
      <c r="L36" s="212">
        <v>53000</v>
      </c>
      <c r="M36" s="205">
        <v>576000</v>
      </c>
    </row>
    <row r="37" spans="1:13" ht="15.75" x14ac:dyDescent="0.25">
      <c r="A37" s="103">
        <v>36</v>
      </c>
      <c r="B37" s="74" t="s">
        <v>164</v>
      </c>
      <c r="C37" t="s">
        <v>71</v>
      </c>
      <c r="D37" s="74"/>
      <c r="E37" s="76"/>
      <c r="F37" s="104">
        <f t="shared" si="0"/>
        <v>1027000</v>
      </c>
      <c r="G37" s="104">
        <v>262000</v>
      </c>
      <c r="H37" s="118">
        <v>17000</v>
      </c>
      <c r="I37" s="118">
        <v>34000</v>
      </c>
      <c r="J37" s="118">
        <v>34000</v>
      </c>
      <c r="K37" s="118">
        <v>51000</v>
      </c>
      <c r="L37" s="212">
        <v>53000</v>
      </c>
      <c r="M37" s="205">
        <v>576000</v>
      </c>
    </row>
    <row r="38" spans="1:13" ht="15.75" x14ac:dyDescent="0.25">
      <c r="A38" s="103">
        <v>37</v>
      </c>
      <c r="B38" s="74" t="s">
        <v>165</v>
      </c>
      <c r="C38" t="s">
        <v>71</v>
      </c>
      <c r="D38" s="74"/>
      <c r="E38" s="76"/>
      <c r="F38" s="104">
        <f t="shared" si="0"/>
        <v>831000</v>
      </c>
      <c r="G38" s="104">
        <v>228000</v>
      </c>
      <c r="H38" s="118">
        <v>17000</v>
      </c>
      <c r="I38" s="118">
        <v>34000</v>
      </c>
      <c r="J38" s="118">
        <v>34000</v>
      </c>
      <c r="K38" s="118">
        <v>51000</v>
      </c>
      <c r="L38" s="212">
        <v>53000</v>
      </c>
      <c r="M38" s="205">
        <v>414000</v>
      </c>
    </row>
    <row r="39" spans="1:13" ht="15.75" x14ac:dyDescent="0.25">
      <c r="A39" s="103">
        <v>38</v>
      </c>
      <c r="B39" s="74" t="s">
        <v>166</v>
      </c>
      <c r="C39" t="s">
        <v>71</v>
      </c>
      <c r="D39" s="74"/>
      <c r="E39" s="76"/>
      <c r="F39" s="104">
        <f t="shared" si="0"/>
        <v>880000</v>
      </c>
      <c r="G39" s="104">
        <v>277000</v>
      </c>
      <c r="H39" s="118">
        <v>17000</v>
      </c>
      <c r="I39" s="118">
        <v>34000</v>
      </c>
      <c r="J39" s="118">
        <v>34000</v>
      </c>
      <c r="K39" s="118">
        <v>51000</v>
      </c>
      <c r="L39" s="212">
        <v>53000</v>
      </c>
      <c r="M39" s="205">
        <v>414000</v>
      </c>
    </row>
    <row r="40" spans="1:13" ht="15.75" x14ac:dyDescent="0.25">
      <c r="A40" s="103">
        <v>39</v>
      </c>
      <c r="B40" s="74" t="s">
        <v>167</v>
      </c>
      <c r="C40" t="s">
        <v>71</v>
      </c>
      <c r="D40" s="74"/>
      <c r="E40" s="76"/>
      <c r="F40" s="104">
        <f t="shared" si="0"/>
        <v>846000</v>
      </c>
      <c r="G40" s="104">
        <v>243000</v>
      </c>
      <c r="H40" s="118">
        <v>17000</v>
      </c>
      <c r="I40" s="118">
        <v>34000</v>
      </c>
      <c r="J40" s="118">
        <v>34000</v>
      </c>
      <c r="K40" s="118">
        <v>51000</v>
      </c>
      <c r="L40" s="212">
        <v>53000</v>
      </c>
      <c r="M40" s="205">
        <v>414000</v>
      </c>
    </row>
    <row r="41" spans="1:13" ht="15.75" x14ac:dyDescent="0.25">
      <c r="A41" s="103">
        <v>40</v>
      </c>
      <c r="B41" s="74" t="s">
        <v>168</v>
      </c>
      <c r="C41" t="s">
        <v>71</v>
      </c>
      <c r="D41" s="74"/>
      <c r="E41" s="76"/>
      <c r="F41" s="104">
        <f t="shared" si="0"/>
        <v>880000</v>
      </c>
      <c r="G41" s="104">
        <v>277000</v>
      </c>
      <c r="H41" s="118">
        <v>17000</v>
      </c>
      <c r="I41" s="118">
        <v>34000</v>
      </c>
      <c r="J41" s="118">
        <v>34000</v>
      </c>
      <c r="K41" s="118">
        <v>51000</v>
      </c>
      <c r="L41" s="212">
        <v>53000</v>
      </c>
      <c r="M41" s="205">
        <v>414000</v>
      </c>
    </row>
    <row r="42" spans="1:13" ht="15.75" x14ac:dyDescent="0.25">
      <c r="A42" s="103">
        <v>41</v>
      </c>
      <c r="B42" s="74" t="s">
        <v>169</v>
      </c>
      <c r="C42" t="s">
        <v>71</v>
      </c>
      <c r="D42" s="74"/>
      <c r="E42" s="76"/>
      <c r="F42" s="104">
        <f t="shared" si="0"/>
        <v>865000</v>
      </c>
      <c r="G42" s="104">
        <v>262000</v>
      </c>
      <c r="H42" s="118">
        <v>17000</v>
      </c>
      <c r="I42" s="118">
        <v>34000</v>
      </c>
      <c r="J42" s="118">
        <v>34000</v>
      </c>
      <c r="K42" s="118">
        <v>51000</v>
      </c>
      <c r="L42" s="212">
        <v>53000</v>
      </c>
      <c r="M42" s="205">
        <v>414000</v>
      </c>
    </row>
    <row r="43" spans="1:13" ht="15.75" x14ac:dyDescent="0.25">
      <c r="A43" s="103">
        <v>42</v>
      </c>
      <c r="B43" s="74" t="s">
        <v>170</v>
      </c>
      <c r="C43" t="s">
        <v>71</v>
      </c>
      <c r="D43" s="74"/>
      <c r="E43" s="76"/>
      <c r="F43" s="104">
        <f t="shared" si="0"/>
        <v>883030.23</v>
      </c>
      <c r="G43" s="104">
        <v>277000</v>
      </c>
      <c r="H43" s="118">
        <v>17000</v>
      </c>
      <c r="I43" s="118">
        <v>34000</v>
      </c>
      <c r="J43" s="118">
        <v>34000</v>
      </c>
      <c r="K43" s="118">
        <v>51000</v>
      </c>
      <c r="L43" s="212">
        <v>53000</v>
      </c>
      <c r="M43" s="205">
        <v>417030.23</v>
      </c>
    </row>
    <row r="44" spans="1:13" ht="15.75" x14ac:dyDescent="0.25">
      <c r="A44" s="103">
        <v>43</v>
      </c>
      <c r="B44" s="74" t="s">
        <v>171</v>
      </c>
      <c r="C44" t="s">
        <v>71</v>
      </c>
      <c r="D44" s="74"/>
      <c r="E44" s="76"/>
      <c r="F44" s="104">
        <f t="shared" si="0"/>
        <v>880000</v>
      </c>
      <c r="G44" s="104">
        <v>277000</v>
      </c>
      <c r="H44" s="118">
        <v>17000</v>
      </c>
      <c r="I44" s="118">
        <v>34000</v>
      </c>
      <c r="J44" s="118">
        <v>34000</v>
      </c>
      <c r="K44" s="118">
        <v>51000</v>
      </c>
      <c r="L44" s="212">
        <v>53000</v>
      </c>
      <c r="M44" s="205">
        <v>414000</v>
      </c>
    </row>
    <row r="45" spans="1:13" ht="15.75" x14ac:dyDescent="0.25">
      <c r="A45" s="103">
        <v>44</v>
      </c>
      <c r="B45" s="74" t="s">
        <v>172</v>
      </c>
      <c r="C45" t="s">
        <v>71</v>
      </c>
      <c r="D45" s="74"/>
      <c r="E45" s="76"/>
      <c r="F45" s="104">
        <f t="shared" si="0"/>
        <v>925000</v>
      </c>
      <c r="G45" s="104">
        <v>322000</v>
      </c>
      <c r="H45" s="118">
        <v>17000</v>
      </c>
      <c r="I45" s="118">
        <v>34000</v>
      </c>
      <c r="J45" s="118">
        <v>34000</v>
      </c>
      <c r="K45" s="118">
        <v>51000</v>
      </c>
      <c r="L45" s="212">
        <v>53000</v>
      </c>
      <c r="M45" s="205">
        <v>414000</v>
      </c>
    </row>
    <row r="46" spans="1:13" ht="15.75" x14ac:dyDescent="0.25">
      <c r="A46" s="103">
        <v>45</v>
      </c>
      <c r="B46" s="74" t="s">
        <v>173</v>
      </c>
      <c r="C46" t="s">
        <v>71</v>
      </c>
      <c r="D46" s="74"/>
      <c r="E46" s="76"/>
      <c r="F46" s="104">
        <f t="shared" si="0"/>
        <v>880000</v>
      </c>
      <c r="G46" s="104">
        <v>277000</v>
      </c>
      <c r="H46" s="118">
        <v>17000</v>
      </c>
      <c r="I46" s="118">
        <v>34000</v>
      </c>
      <c r="J46" s="118">
        <v>34000</v>
      </c>
      <c r="K46" s="191">
        <v>51000</v>
      </c>
      <c r="L46" s="212">
        <v>53000</v>
      </c>
      <c r="M46" s="205">
        <v>414000</v>
      </c>
    </row>
    <row r="47" spans="1:13" ht="15.75" x14ac:dyDescent="0.25">
      <c r="A47" s="103">
        <v>46</v>
      </c>
      <c r="B47" s="74" t="s">
        <v>174</v>
      </c>
      <c r="C47" t="s">
        <v>71</v>
      </c>
      <c r="D47" s="74"/>
      <c r="E47" s="76"/>
      <c r="F47" s="104">
        <f t="shared" si="0"/>
        <v>880000</v>
      </c>
      <c r="G47" s="104">
        <v>277000</v>
      </c>
      <c r="H47" s="118">
        <v>17000</v>
      </c>
      <c r="I47" s="118">
        <v>34000</v>
      </c>
      <c r="J47" s="118">
        <v>34000</v>
      </c>
      <c r="K47" s="118">
        <v>51000</v>
      </c>
      <c r="L47" s="212">
        <v>53000</v>
      </c>
      <c r="M47" s="205">
        <v>414000</v>
      </c>
    </row>
    <row r="48" spans="1:13" ht="15.75" x14ac:dyDescent="0.25">
      <c r="A48" s="103">
        <v>47</v>
      </c>
      <c r="B48" s="74" t="s">
        <v>175</v>
      </c>
      <c r="C48" t="s">
        <v>71</v>
      </c>
      <c r="D48" s="74"/>
      <c r="E48" s="76"/>
      <c r="F48" s="104">
        <f t="shared" si="0"/>
        <v>884200</v>
      </c>
      <c r="G48" s="104">
        <v>277000</v>
      </c>
      <c r="H48" s="118">
        <v>17000</v>
      </c>
      <c r="I48" s="118">
        <v>34000</v>
      </c>
      <c r="J48" s="118">
        <v>34000</v>
      </c>
      <c r="K48" s="191">
        <v>51000</v>
      </c>
      <c r="L48" s="212">
        <v>53000</v>
      </c>
      <c r="M48" s="205">
        <v>418200</v>
      </c>
    </row>
    <row r="49" spans="1:13" ht="15.75" x14ac:dyDescent="0.25">
      <c r="A49" s="103">
        <v>48</v>
      </c>
      <c r="B49" s="74" t="s">
        <v>176</v>
      </c>
      <c r="C49" t="s">
        <v>71</v>
      </c>
      <c r="D49" s="74"/>
      <c r="E49" s="76"/>
      <c r="F49" s="104">
        <f t="shared" si="0"/>
        <v>897083</v>
      </c>
      <c r="G49" s="104">
        <v>277000</v>
      </c>
      <c r="H49" s="118">
        <v>34000</v>
      </c>
      <c r="I49" s="118">
        <v>34000</v>
      </c>
      <c r="J49" s="118">
        <v>34000</v>
      </c>
      <c r="K49" s="118">
        <v>51000</v>
      </c>
      <c r="L49" s="212">
        <v>53000</v>
      </c>
      <c r="M49" s="205">
        <v>414083</v>
      </c>
    </row>
    <row r="50" spans="1:13" ht="15.75" x14ac:dyDescent="0.25">
      <c r="A50" s="103">
        <v>49</v>
      </c>
      <c r="B50" s="74" t="s">
        <v>177</v>
      </c>
      <c r="C50" t="s">
        <v>71</v>
      </c>
      <c r="D50" s="74"/>
      <c r="E50" s="76"/>
      <c r="F50" s="104">
        <f t="shared" si="0"/>
        <v>880000</v>
      </c>
      <c r="G50" s="104">
        <v>277000</v>
      </c>
      <c r="H50" s="118">
        <v>17000</v>
      </c>
      <c r="I50" s="118">
        <v>34000</v>
      </c>
      <c r="J50" s="118">
        <v>34000</v>
      </c>
      <c r="K50" s="118">
        <v>51000</v>
      </c>
      <c r="L50" s="212">
        <v>53000</v>
      </c>
      <c r="M50" s="205">
        <v>414000</v>
      </c>
    </row>
    <row r="51" spans="1:13" ht="15.75" x14ac:dyDescent="0.25">
      <c r="A51" s="103">
        <v>50</v>
      </c>
      <c r="B51" s="74" t="s">
        <v>178</v>
      </c>
      <c r="C51" t="s">
        <v>71</v>
      </c>
      <c r="D51" s="74"/>
      <c r="E51" s="76"/>
      <c r="F51" s="104">
        <f t="shared" si="0"/>
        <v>914000</v>
      </c>
      <c r="G51" s="104">
        <v>277000</v>
      </c>
      <c r="H51" s="118">
        <v>51000</v>
      </c>
      <c r="I51" s="118">
        <v>34000</v>
      </c>
      <c r="J51" s="118">
        <v>34000</v>
      </c>
      <c r="K51" s="191">
        <v>51000</v>
      </c>
      <c r="L51" s="212">
        <v>53000</v>
      </c>
      <c r="M51" s="205">
        <v>414000</v>
      </c>
    </row>
    <row r="52" spans="1:13" ht="15.75" x14ac:dyDescent="0.25">
      <c r="A52" s="103">
        <v>51</v>
      </c>
      <c r="B52" s="74" t="s">
        <v>179</v>
      </c>
      <c r="C52" t="s">
        <v>71</v>
      </c>
      <c r="D52" s="74"/>
      <c r="E52" s="76"/>
      <c r="F52" s="104">
        <f t="shared" si="0"/>
        <v>880000</v>
      </c>
      <c r="G52" s="104">
        <v>277000</v>
      </c>
      <c r="H52" s="118">
        <v>17000</v>
      </c>
      <c r="I52" s="118">
        <v>34000</v>
      </c>
      <c r="J52" s="118">
        <v>34000</v>
      </c>
      <c r="K52" s="118">
        <v>51000</v>
      </c>
      <c r="L52" s="212">
        <v>53000</v>
      </c>
      <c r="M52" s="205">
        <v>414000</v>
      </c>
    </row>
    <row r="53" spans="1:13" ht="15.75" x14ac:dyDescent="0.25">
      <c r="A53" s="103">
        <v>52</v>
      </c>
      <c r="B53" s="74" t="s">
        <v>180</v>
      </c>
      <c r="C53" t="s">
        <v>71</v>
      </c>
      <c r="D53" s="74"/>
      <c r="E53" s="76"/>
      <c r="F53" s="104">
        <f t="shared" si="0"/>
        <v>863000</v>
      </c>
      <c r="G53" s="104">
        <v>260000</v>
      </c>
      <c r="H53" s="118">
        <v>17000</v>
      </c>
      <c r="I53" s="118">
        <v>34000</v>
      </c>
      <c r="J53" s="118">
        <v>34000</v>
      </c>
      <c r="K53" s="118">
        <v>51000</v>
      </c>
      <c r="L53" s="212">
        <v>53000</v>
      </c>
      <c r="M53" s="129">
        <v>414000</v>
      </c>
    </row>
    <row r="54" spans="1:13" ht="15.75" x14ac:dyDescent="0.25">
      <c r="A54" s="103">
        <v>53</v>
      </c>
      <c r="B54" s="74" t="s">
        <v>181</v>
      </c>
      <c r="C54" t="s">
        <v>71</v>
      </c>
      <c r="D54" s="74"/>
      <c r="E54" s="76"/>
      <c r="F54" s="104">
        <f t="shared" si="0"/>
        <v>880502</v>
      </c>
      <c r="G54" s="104">
        <v>277000</v>
      </c>
      <c r="H54" s="118">
        <v>17000</v>
      </c>
      <c r="I54" s="118">
        <v>34000</v>
      </c>
      <c r="J54" s="118">
        <v>34000</v>
      </c>
      <c r="K54" s="118">
        <v>51000</v>
      </c>
      <c r="L54" s="212">
        <v>53000</v>
      </c>
      <c r="M54" s="129">
        <v>414502</v>
      </c>
    </row>
    <row r="55" spans="1:13" ht="15.75" x14ac:dyDescent="0.25">
      <c r="A55" s="103">
        <f>+A54+1</f>
        <v>54</v>
      </c>
      <c r="B55" s="74" t="s">
        <v>182</v>
      </c>
      <c r="C55" t="s">
        <v>71</v>
      </c>
      <c r="D55" s="74"/>
      <c r="E55" s="76"/>
      <c r="F55" s="104">
        <f t="shared" si="0"/>
        <v>891000</v>
      </c>
      <c r="G55" s="104">
        <v>288000</v>
      </c>
      <c r="H55" s="118">
        <v>17000</v>
      </c>
      <c r="I55" s="118">
        <v>34000</v>
      </c>
      <c r="J55" s="118">
        <v>34000</v>
      </c>
      <c r="K55" s="118">
        <v>51000</v>
      </c>
      <c r="L55" s="212">
        <v>53000</v>
      </c>
      <c r="M55" s="129">
        <v>414000</v>
      </c>
    </row>
    <row r="56" spans="1:13" ht="15.75" x14ac:dyDescent="0.25">
      <c r="A56" s="103">
        <f t="shared" ref="A56:A63" si="1">+A55+1</f>
        <v>55</v>
      </c>
      <c r="B56" s="74" t="s">
        <v>183</v>
      </c>
      <c r="C56" t="s">
        <v>71</v>
      </c>
      <c r="D56" s="74"/>
      <c r="E56" s="76"/>
      <c r="F56" s="104">
        <f t="shared" si="0"/>
        <v>863000</v>
      </c>
      <c r="G56" s="104">
        <v>277000</v>
      </c>
      <c r="I56" s="118">
        <v>34000</v>
      </c>
      <c r="J56" s="118">
        <v>34000</v>
      </c>
      <c r="K56" s="191">
        <v>51000</v>
      </c>
      <c r="L56" s="212">
        <v>53000</v>
      </c>
      <c r="M56" s="129">
        <v>414000</v>
      </c>
    </row>
    <row r="57" spans="1:13" ht="15.75" x14ac:dyDescent="0.25">
      <c r="A57" s="103">
        <f t="shared" si="1"/>
        <v>56</v>
      </c>
      <c r="B57" s="74" t="s">
        <v>184</v>
      </c>
      <c r="C57" t="s">
        <v>71</v>
      </c>
      <c r="D57" s="74"/>
      <c r="E57" s="76"/>
      <c r="F57" s="104">
        <f t="shared" si="0"/>
        <v>840000</v>
      </c>
      <c r="G57" s="104">
        <v>322000</v>
      </c>
      <c r="K57" s="191">
        <v>51000</v>
      </c>
      <c r="L57" s="212">
        <v>53000</v>
      </c>
      <c r="M57" s="129">
        <v>414000</v>
      </c>
    </row>
    <row r="58" spans="1:13" ht="15.75" x14ac:dyDescent="0.25">
      <c r="A58" s="103">
        <f t="shared" si="1"/>
        <v>57</v>
      </c>
      <c r="B58" s="74" t="s">
        <v>185</v>
      </c>
      <c r="C58" t="s">
        <v>71</v>
      </c>
      <c r="D58" s="74"/>
      <c r="E58" s="76"/>
      <c r="F58" s="104">
        <f t="shared" si="0"/>
        <v>1105000</v>
      </c>
      <c r="G58" s="104">
        <v>277000</v>
      </c>
      <c r="M58" s="129">
        <v>828000</v>
      </c>
    </row>
    <row r="59" spans="1:13" ht="15.75" x14ac:dyDescent="0.25">
      <c r="A59" s="103">
        <f t="shared" si="1"/>
        <v>58</v>
      </c>
      <c r="B59" s="74" t="s">
        <v>186</v>
      </c>
      <c r="C59" t="s">
        <v>71</v>
      </c>
      <c r="D59" s="74"/>
      <c r="E59" s="76"/>
      <c r="F59" s="104">
        <f t="shared" si="0"/>
        <v>691000</v>
      </c>
      <c r="G59" s="104">
        <v>277000</v>
      </c>
      <c r="M59" s="129">
        <v>414000</v>
      </c>
    </row>
    <row r="60" spans="1:13" ht="15.75" x14ac:dyDescent="0.25">
      <c r="A60" s="103">
        <f t="shared" si="1"/>
        <v>59</v>
      </c>
      <c r="B60" s="74" t="s">
        <v>187</v>
      </c>
      <c r="C60" t="s">
        <v>71</v>
      </c>
      <c r="D60" s="74"/>
      <c r="E60" s="76"/>
      <c r="F60" s="104">
        <f t="shared" si="0"/>
        <v>448000</v>
      </c>
      <c r="G60" s="104">
        <v>34000</v>
      </c>
      <c r="M60" s="129">
        <v>414000</v>
      </c>
    </row>
    <row r="61" spans="1:13" ht="15.75" x14ac:dyDescent="0.25">
      <c r="A61" s="103">
        <f t="shared" si="1"/>
        <v>60</v>
      </c>
      <c r="B61" s="74" t="s">
        <v>188</v>
      </c>
      <c r="C61" t="s">
        <v>71</v>
      </c>
      <c r="D61" s="74"/>
      <c r="E61" s="76"/>
      <c r="F61" s="104">
        <f t="shared" si="0"/>
        <v>448000</v>
      </c>
      <c r="G61" s="104">
        <v>34000</v>
      </c>
      <c r="M61" s="129">
        <v>414000</v>
      </c>
    </row>
    <row r="62" spans="1:13" ht="16.5" thickBot="1" x14ac:dyDescent="0.3">
      <c r="A62" s="103">
        <f t="shared" si="1"/>
        <v>61</v>
      </c>
      <c r="B62" s="74" t="s">
        <v>189</v>
      </c>
      <c r="C62" t="s">
        <v>71</v>
      </c>
      <c r="D62" s="74"/>
      <c r="E62" s="76"/>
      <c r="F62" s="104">
        <f t="shared" si="0"/>
        <v>448000</v>
      </c>
      <c r="G62" s="104">
        <v>34000</v>
      </c>
      <c r="M62" s="167">
        <v>414000</v>
      </c>
    </row>
    <row r="63" spans="1:13" x14ac:dyDescent="0.25">
      <c r="A63" s="103">
        <f t="shared" si="1"/>
        <v>62</v>
      </c>
      <c r="B63" s="74" t="s">
        <v>190</v>
      </c>
      <c r="C63" t="s">
        <v>71</v>
      </c>
      <c r="D63" s="74"/>
      <c r="E63" s="76"/>
      <c r="F63" s="104">
        <f t="shared" si="0"/>
        <v>34000</v>
      </c>
      <c r="G63" s="104">
        <v>34000</v>
      </c>
    </row>
    <row r="64" spans="1:13" ht="15.75" x14ac:dyDescent="0.25">
      <c r="A64" s="78"/>
      <c r="B64" s="67"/>
      <c r="C64" s="74"/>
      <c r="D64" s="74"/>
      <c r="E64" s="74"/>
      <c r="F64" s="104">
        <f t="shared" si="0"/>
        <v>0</v>
      </c>
    </row>
    <row r="65" spans="2:13" ht="15.75" x14ac:dyDescent="0.25">
      <c r="B65" s="79"/>
      <c r="C65" s="57"/>
      <c r="D65" s="53"/>
      <c r="E65" s="50"/>
      <c r="F65" s="104">
        <f t="shared" si="0"/>
        <v>0</v>
      </c>
    </row>
    <row r="66" spans="2:13" ht="16.5" thickBot="1" x14ac:dyDescent="0.3">
      <c r="B66" s="79"/>
      <c r="C66" s="80"/>
      <c r="D66" s="81"/>
      <c r="E66" s="69"/>
      <c r="F66" s="104">
        <f t="shared" si="0"/>
        <v>0</v>
      </c>
    </row>
    <row r="67" spans="2:13" x14ac:dyDescent="0.25">
      <c r="F67" s="1">
        <f>SUM(F2:F66)</f>
        <v>52958945.850000001</v>
      </c>
      <c r="G67" s="1">
        <f t="shared" ref="G67:M67" si="2">SUM(G2:G66)</f>
        <v>17044000</v>
      </c>
      <c r="H67" s="1">
        <f t="shared" si="2"/>
        <v>969000</v>
      </c>
      <c r="I67" s="1">
        <f t="shared" si="2"/>
        <v>2164000</v>
      </c>
      <c r="J67" s="1">
        <f t="shared" si="2"/>
        <v>1870000</v>
      </c>
      <c r="K67" s="1">
        <f t="shared" si="2"/>
        <v>2902000</v>
      </c>
      <c r="L67" s="1">
        <f t="shared" si="2"/>
        <v>2951000</v>
      </c>
      <c r="M67" s="1">
        <f t="shared" si="2"/>
        <v>25058945.850000001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D5CED-A9BA-40A8-8E50-CA10937AE4E8}">
  <sheetPr filterMode="1"/>
  <dimension ref="B1:F97"/>
  <sheetViews>
    <sheetView topLeftCell="A81" workbookViewId="0">
      <selection activeCell="F97" sqref="F97"/>
    </sheetView>
  </sheetViews>
  <sheetFormatPr defaultRowHeight="15" x14ac:dyDescent="0.25"/>
  <cols>
    <col min="2" max="2" width="7.140625" bestFit="1" customWidth="1"/>
    <col min="3" max="3" width="37.42578125" bestFit="1" customWidth="1"/>
    <col min="4" max="4" width="51" bestFit="1" customWidth="1"/>
    <col min="5" max="5" width="11.5703125" bestFit="1" customWidth="1"/>
    <col min="6" max="6" width="18.42578125" style="1" bestFit="1" customWidth="1"/>
    <col min="7" max="7" width="16" bestFit="1" customWidth="1"/>
  </cols>
  <sheetData>
    <row r="1" spans="2:6" ht="15.75" x14ac:dyDescent="0.25">
      <c r="B1" s="48" t="s">
        <v>42</v>
      </c>
      <c r="C1" s="49" t="s">
        <v>43</v>
      </c>
      <c r="D1" s="48" t="s">
        <v>44</v>
      </c>
      <c r="E1" s="48" t="s">
        <v>46</v>
      </c>
      <c r="F1" s="65" t="s">
        <v>47</v>
      </c>
    </row>
    <row r="2" spans="2:6" ht="15.75" x14ac:dyDescent="0.25">
      <c r="B2" s="103">
        <v>1</v>
      </c>
      <c r="C2" s="51" t="s">
        <v>48</v>
      </c>
      <c r="D2" t="s">
        <v>191</v>
      </c>
      <c r="E2" s="76">
        <v>43462</v>
      </c>
      <c r="F2" s="115">
        <v>1522992</v>
      </c>
    </row>
    <row r="3" spans="2:6" ht="15.75" x14ac:dyDescent="0.25">
      <c r="B3" s="103">
        <v>2</v>
      </c>
      <c r="C3" s="51" t="s">
        <v>48</v>
      </c>
      <c r="D3" t="s">
        <v>192</v>
      </c>
      <c r="E3" s="76">
        <v>43859</v>
      </c>
      <c r="F3" s="115">
        <v>2420</v>
      </c>
    </row>
    <row r="4" spans="2:6" ht="15.75" x14ac:dyDescent="0.25">
      <c r="B4" s="103">
        <v>3</v>
      </c>
      <c r="C4" s="51" t="s">
        <v>48</v>
      </c>
      <c r="D4" t="s">
        <v>193</v>
      </c>
      <c r="E4" s="76">
        <v>44113</v>
      </c>
      <c r="F4" s="115">
        <v>4000</v>
      </c>
    </row>
    <row r="5" spans="2:6" ht="15.75" x14ac:dyDescent="0.25">
      <c r="B5" s="103">
        <v>4</v>
      </c>
      <c r="C5" s="51" t="s">
        <v>48</v>
      </c>
      <c r="D5" t="s">
        <v>193</v>
      </c>
      <c r="E5" s="76">
        <v>44119</v>
      </c>
      <c r="F5" s="115">
        <v>220000</v>
      </c>
    </row>
    <row r="6" spans="2:6" ht="15.75" x14ac:dyDescent="0.25">
      <c r="B6" s="103">
        <v>5</v>
      </c>
      <c r="C6" s="51" t="s">
        <v>48</v>
      </c>
      <c r="D6" t="s">
        <v>194</v>
      </c>
      <c r="E6" s="76">
        <v>44179</v>
      </c>
      <c r="F6" s="115">
        <v>1028581</v>
      </c>
    </row>
    <row r="7" spans="2:6" ht="15.75" x14ac:dyDescent="0.25">
      <c r="B7" s="103">
        <v>6</v>
      </c>
      <c r="C7" s="51" t="s">
        <v>48</v>
      </c>
      <c r="D7" t="s">
        <v>195</v>
      </c>
      <c r="E7" s="76">
        <v>44286</v>
      </c>
      <c r="F7" s="115">
        <v>280000</v>
      </c>
    </row>
    <row r="8" spans="2:6" ht="15.75" x14ac:dyDescent="0.25">
      <c r="B8" s="103">
        <v>7</v>
      </c>
      <c r="C8" s="51" t="s">
        <v>48</v>
      </c>
      <c r="D8" t="s">
        <v>193</v>
      </c>
      <c r="E8" s="76">
        <v>44398</v>
      </c>
      <c r="F8" s="115">
        <v>1710000</v>
      </c>
    </row>
    <row r="9" spans="2:6" ht="15.75" x14ac:dyDescent="0.25">
      <c r="B9" s="103">
        <v>8</v>
      </c>
      <c r="C9" s="51" t="s">
        <v>48</v>
      </c>
      <c r="D9" t="s">
        <v>193</v>
      </c>
      <c r="E9" s="76">
        <v>44420</v>
      </c>
      <c r="F9" s="115">
        <v>36500</v>
      </c>
    </row>
    <row r="10" spans="2:6" ht="15.75" x14ac:dyDescent="0.25">
      <c r="B10" s="103">
        <v>9</v>
      </c>
      <c r="C10" s="51" t="s">
        <v>48</v>
      </c>
      <c r="D10" t="s">
        <v>193</v>
      </c>
      <c r="E10" s="76">
        <v>44420</v>
      </c>
      <c r="F10" s="115">
        <v>59000</v>
      </c>
    </row>
    <row r="11" spans="2:6" ht="15.75" x14ac:dyDescent="0.25">
      <c r="B11" s="103">
        <v>10</v>
      </c>
      <c r="C11" s="51" t="s">
        <v>48</v>
      </c>
      <c r="D11" t="s">
        <v>193</v>
      </c>
      <c r="E11" s="76">
        <v>44420</v>
      </c>
      <c r="F11" s="115">
        <v>9000</v>
      </c>
    </row>
    <row r="12" spans="2:6" ht="15.75" x14ac:dyDescent="0.25">
      <c r="B12" s="103">
        <v>11</v>
      </c>
      <c r="C12" s="51" t="s">
        <v>48</v>
      </c>
      <c r="D12" t="s">
        <v>193</v>
      </c>
      <c r="E12" s="76">
        <v>44420</v>
      </c>
      <c r="F12" s="115">
        <v>19000</v>
      </c>
    </row>
    <row r="13" spans="2:6" ht="15.75" x14ac:dyDescent="0.25">
      <c r="B13" s="103">
        <v>12</v>
      </c>
      <c r="C13" s="51" t="s">
        <v>48</v>
      </c>
      <c r="D13" t="s">
        <v>193</v>
      </c>
      <c r="E13" s="76">
        <v>44420</v>
      </c>
      <c r="F13" s="115">
        <v>199000</v>
      </c>
    </row>
    <row r="14" spans="2:6" ht="15.75" x14ac:dyDescent="0.25">
      <c r="B14" s="103">
        <v>13</v>
      </c>
      <c r="C14" s="51" t="s">
        <v>48</v>
      </c>
      <c r="D14" t="s">
        <v>193</v>
      </c>
      <c r="E14" s="76">
        <v>44420</v>
      </c>
      <c r="F14" s="115">
        <v>210100</v>
      </c>
    </row>
    <row r="15" spans="2:6" ht="15.75" x14ac:dyDescent="0.25">
      <c r="B15" s="103">
        <v>14</v>
      </c>
      <c r="C15" s="51" t="s">
        <v>48</v>
      </c>
      <c r="D15" t="s">
        <v>193</v>
      </c>
      <c r="E15" s="76">
        <v>44420</v>
      </c>
      <c r="F15" s="115">
        <v>20393670</v>
      </c>
    </row>
    <row r="16" spans="2:6" ht="15.75" x14ac:dyDescent="0.25">
      <c r="B16" s="103">
        <v>15</v>
      </c>
      <c r="C16" s="51" t="s">
        <v>48</v>
      </c>
      <c r="D16" t="s">
        <v>193</v>
      </c>
      <c r="E16" s="76">
        <v>44420</v>
      </c>
      <c r="F16" s="115">
        <v>6742725</v>
      </c>
    </row>
    <row r="17" spans="2:6" ht="15.75" x14ac:dyDescent="0.25">
      <c r="B17" s="103">
        <v>16</v>
      </c>
      <c r="C17" s="51" t="s">
        <v>48</v>
      </c>
      <c r="D17" t="s">
        <v>193</v>
      </c>
      <c r="E17" s="76">
        <v>44420</v>
      </c>
      <c r="F17" s="115">
        <v>750000</v>
      </c>
    </row>
    <row r="18" spans="2:6" ht="15.75" x14ac:dyDescent="0.25">
      <c r="B18" s="103">
        <v>17</v>
      </c>
      <c r="C18" s="51" t="s">
        <v>48</v>
      </c>
      <c r="D18" t="s">
        <v>193</v>
      </c>
      <c r="E18" s="76">
        <v>44420</v>
      </c>
      <c r="F18" s="115">
        <v>5000</v>
      </c>
    </row>
    <row r="19" spans="2:6" ht="15.75" x14ac:dyDescent="0.25">
      <c r="B19" s="103">
        <v>18</v>
      </c>
      <c r="C19" s="51" t="s">
        <v>48</v>
      </c>
      <c r="D19" t="s">
        <v>193</v>
      </c>
      <c r="E19" s="76">
        <v>44420</v>
      </c>
      <c r="F19" s="115">
        <v>4425</v>
      </c>
    </row>
    <row r="20" spans="2:6" ht="15.75" x14ac:dyDescent="0.25">
      <c r="B20" s="103">
        <v>19</v>
      </c>
      <c r="C20" s="51" t="s">
        <v>48</v>
      </c>
      <c r="D20" t="s">
        <v>196</v>
      </c>
      <c r="E20" s="76">
        <v>44467</v>
      </c>
      <c r="F20" s="115">
        <v>2874800</v>
      </c>
    </row>
    <row r="21" spans="2:6" ht="15.75" x14ac:dyDescent="0.25">
      <c r="B21" s="103">
        <v>20</v>
      </c>
      <c r="C21" s="51" t="s">
        <v>48</v>
      </c>
      <c r="D21" t="s">
        <v>197</v>
      </c>
      <c r="E21" s="76">
        <v>44470</v>
      </c>
      <c r="F21" s="115">
        <v>564800</v>
      </c>
    </row>
    <row r="22" spans="2:6" ht="15.75" x14ac:dyDescent="0.25">
      <c r="B22" s="103">
        <v>21</v>
      </c>
      <c r="C22" s="51" t="s">
        <v>48</v>
      </c>
      <c r="D22" t="s">
        <v>198</v>
      </c>
      <c r="E22" s="76">
        <v>44498</v>
      </c>
      <c r="F22" s="115">
        <v>9420</v>
      </c>
    </row>
    <row r="23" spans="2:6" ht="15.75" x14ac:dyDescent="0.25">
      <c r="B23" s="103">
        <v>22</v>
      </c>
      <c r="C23" s="51" t="s">
        <v>48</v>
      </c>
      <c r="D23" t="s">
        <v>199</v>
      </c>
      <c r="E23" s="76">
        <v>44534</v>
      </c>
      <c r="F23" s="115">
        <v>55095105</v>
      </c>
    </row>
    <row r="24" spans="2:6" ht="15.75" x14ac:dyDescent="0.25">
      <c r="B24" s="103">
        <v>23</v>
      </c>
      <c r="C24" s="51" t="s">
        <v>48</v>
      </c>
      <c r="D24" t="s">
        <v>199</v>
      </c>
      <c r="E24" s="76">
        <v>44670</v>
      </c>
      <c r="F24" s="115">
        <v>200000</v>
      </c>
    </row>
    <row r="25" spans="2:6" ht="15.75" x14ac:dyDescent="0.25">
      <c r="B25" s="103">
        <v>24</v>
      </c>
      <c r="C25" s="51" t="s">
        <v>48</v>
      </c>
      <c r="D25" t="s">
        <v>200</v>
      </c>
      <c r="E25" s="76">
        <v>44729</v>
      </c>
      <c r="F25" s="115">
        <v>700000</v>
      </c>
    </row>
    <row r="26" spans="2:6" ht="15.75" x14ac:dyDescent="0.25">
      <c r="B26" s="103">
        <v>25</v>
      </c>
      <c r="C26" s="51" t="s">
        <v>48</v>
      </c>
      <c r="D26" t="s">
        <v>201</v>
      </c>
      <c r="E26" s="76">
        <v>44779</v>
      </c>
      <c r="F26" s="115">
        <v>236000</v>
      </c>
    </row>
    <row r="27" spans="2:6" ht="15.75" x14ac:dyDescent="0.25">
      <c r="B27" s="103">
        <v>26</v>
      </c>
      <c r="C27" s="51" t="s">
        <v>48</v>
      </c>
      <c r="D27" t="s">
        <v>202</v>
      </c>
      <c r="E27" s="76">
        <v>44793</v>
      </c>
      <c r="F27" s="115">
        <v>30000</v>
      </c>
    </row>
    <row r="28" spans="2:6" ht="15.75" x14ac:dyDescent="0.25">
      <c r="B28" s="103">
        <v>27</v>
      </c>
      <c r="C28" s="51" t="s">
        <v>48</v>
      </c>
      <c r="D28" t="s">
        <v>203</v>
      </c>
      <c r="E28" s="76">
        <v>44809</v>
      </c>
      <c r="F28" s="115">
        <v>677520</v>
      </c>
    </row>
    <row r="29" spans="2:6" ht="15.75" x14ac:dyDescent="0.25">
      <c r="B29" s="103">
        <v>30</v>
      </c>
      <c r="C29" s="51" t="s">
        <v>48</v>
      </c>
      <c r="D29" t="s">
        <v>204</v>
      </c>
      <c r="E29" s="76">
        <v>44811</v>
      </c>
      <c r="F29" s="115">
        <v>157522</v>
      </c>
    </row>
    <row r="30" spans="2:6" ht="15.75" x14ac:dyDescent="0.25">
      <c r="B30" s="103">
        <v>31</v>
      </c>
      <c r="C30" s="51" t="s">
        <v>48</v>
      </c>
      <c r="D30" t="s">
        <v>193</v>
      </c>
      <c r="E30" s="76">
        <v>44827</v>
      </c>
      <c r="F30" s="115">
        <v>4000</v>
      </c>
    </row>
    <row r="31" spans="2:6" ht="15.75" x14ac:dyDescent="0.25">
      <c r="B31" s="103">
        <v>32</v>
      </c>
      <c r="C31" s="51" t="s">
        <v>48</v>
      </c>
      <c r="D31" t="s">
        <v>193</v>
      </c>
      <c r="E31" s="76">
        <v>44834</v>
      </c>
      <c r="F31" s="115">
        <v>9000</v>
      </c>
    </row>
    <row r="32" spans="2:6" ht="15.75" x14ac:dyDescent="0.25">
      <c r="B32" s="103">
        <v>33</v>
      </c>
      <c r="C32" s="51" t="s">
        <v>48</v>
      </c>
      <c r="D32" t="s">
        <v>193</v>
      </c>
      <c r="E32" s="76">
        <v>44834</v>
      </c>
      <c r="F32" s="115">
        <v>32000</v>
      </c>
    </row>
    <row r="33" spans="2:6" ht="15.75" x14ac:dyDescent="0.25">
      <c r="B33" s="103">
        <v>34</v>
      </c>
      <c r="C33" s="51" t="s">
        <v>48</v>
      </c>
      <c r="D33" t="s">
        <v>205</v>
      </c>
      <c r="E33" s="76">
        <v>44889</v>
      </c>
      <c r="F33" s="115">
        <v>42900</v>
      </c>
    </row>
    <row r="34" spans="2:6" ht="15.75" x14ac:dyDescent="0.25">
      <c r="B34" s="103">
        <v>35</v>
      </c>
      <c r="C34" s="51" t="s">
        <v>48</v>
      </c>
      <c r="D34" t="s">
        <v>205</v>
      </c>
      <c r="E34" s="76">
        <v>44889</v>
      </c>
      <c r="F34" s="115">
        <v>13900</v>
      </c>
    </row>
    <row r="35" spans="2:6" ht="15.75" x14ac:dyDescent="0.25">
      <c r="B35" s="103">
        <v>36</v>
      </c>
      <c r="C35" s="51" t="s">
        <v>48</v>
      </c>
      <c r="D35" t="s">
        <v>205</v>
      </c>
      <c r="E35" s="76">
        <v>44889</v>
      </c>
      <c r="F35" s="115">
        <v>56700</v>
      </c>
    </row>
    <row r="36" spans="2:6" ht="15.75" x14ac:dyDescent="0.25">
      <c r="B36" s="103">
        <v>37</v>
      </c>
      <c r="C36" s="51" t="s">
        <v>48</v>
      </c>
      <c r="D36" t="s">
        <v>206</v>
      </c>
      <c r="E36" s="76">
        <v>44909</v>
      </c>
      <c r="F36" s="115">
        <v>10000</v>
      </c>
    </row>
    <row r="37" spans="2:6" ht="15.75" x14ac:dyDescent="0.25">
      <c r="B37" s="103">
        <v>38</v>
      </c>
      <c r="C37" s="51" t="s">
        <v>48</v>
      </c>
      <c r="D37" t="s">
        <v>206</v>
      </c>
      <c r="E37" s="76">
        <v>44909</v>
      </c>
      <c r="F37" s="115">
        <v>255000</v>
      </c>
    </row>
    <row r="38" spans="2:6" ht="15.75" x14ac:dyDescent="0.25">
      <c r="B38" s="103">
        <v>39</v>
      </c>
      <c r="C38" s="51" t="s">
        <v>48</v>
      </c>
      <c r="D38" t="s">
        <v>206</v>
      </c>
      <c r="E38" s="76">
        <v>44909</v>
      </c>
      <c r="F38" s="115">
        <v>150000</v>
      </c>
    </row>
    <row r="39" spans="2:6" ht="15.75" x14ac:dyDescent="0.25">
      <c r="B39" s="103">
        <v>40</v>
      </c>
      <c r="C39" s="51" t="s">
        <v>48</v>
      </c>
      <c r="D39" t="s">
        <v>207</v>
      </c>
      <c r="E39" s="76">
        <v>44909</v>
      </c>
      <c r="F39" s="115">
        <v>2360000</v>
      </c>
    </row>
    <row r="40" spans="2:6" ht="15.75" x14ac:dyDescent="0.25">
      <c r="B40" s="103">
        <v>41</v>
      </c>
      <c r="C40" s="51" t="s">
        <v>48</v>
      </c>
      <c r="D40" t="s">
        <v>208</v>
      </c>
      <c r="E40" s="76">
        <v>44938</v>
      </c>
      <c r="F40" s="115">
        <v>3015000</v>
      </c>
    </row>
    <row r="41" spans="2:6" ht="15.75" x14ac:dyDescent="0.25">
      <c r="B41" s="103">
        <v>42</v>
      </c>
      <c r="C41" s="51" t="s">
        <v>48</v>
      </c>
      <c r="D41" t="s">
        <v>208</v>
      </c>
      <c r="E41" s="76">
        <v>44938</v>
      </c>
      <c r="F41" s="115">
        <v>594500</v>
      </c>
    </row>
    <row r="42" spans="2:6" ht="15.75" x14ac:dyDescent="0.25">
      <c r="B42" s="103">
        <v>43</v>
      </c>
      <c r="C42" s="51" t="s">
        <v>48</v>
      </c>
      <c r="D42" t="s">
        <v>209</v>
      </c>
      <c r="E42" s="76">
        <v>44938</v>
      </c>
      <c r="F42" s="115">
        <v>3756000</v>
      </c>
    </row>
    <row r="43" spans="2:6" ht="15.75" x14ac:dyDescent="0.25">
      <c r="B43" s="103">
        <v>44</v>
      </c>
      <c r="C43" s="51" t="s">
        <v>48</v>
      </c>
      <c r="D43" t="s">
        <v>210</v>
      </c>
      <c r="E43" s="76">
        <v>44938</v>
      </c>
      <c r="F43" s="115">
        <v>7713500</v>
      </c>
    </row>
    <row r="44" spans="2:6" ht="15.75" x14ac:dyDescent="0.25">
      <c r="B44" s="103">
        <v>45</v>
      </c>
      <c r="C44" s="51" t="s">
        <v>48</v>
      </c>
      <c r="D44" t="s">
        <v>211</v>
      </c>
      <c r="E44" s="76">
        <v>44984</v>
      </c>
      <c r="F44" s="115">
        <v>45912</v>
      </c>
    </row>
    <row r="45" spans="2:6" ht="15.75" x14ac:dyDescent="0.25">
      <c r="B45" s="103">
        <v>46</v>
      </c>
      <c r="C45" s="51" t="s">
        <v>48</v>
      </c>
      <c r="D45" t="s">
        <v>212</v>
      </c>
      <c r="E45" s="76">
        <v>44984</v>
      </c>
      <c r="F45" s="115">
        <v>366138</v>
      </c>
    </row>
    <row r="46" spans="2:6" ht="15.75" x14ac:dyDescent="0.25">
      <c r="B46" s="103">
        <v>47</v>
      </c>
      <c r="C46" s="51" t="s">
        <v>48</v>
      </c>
      <c r="D46" t="s">
        <v>213</v>
      </c>
      <c r="E46" s="76">
        <v>44984</v>
      </c>
      <c r="F46" s="115">
        <v>54329</v>
      </c>
    </row>
    <row r="47" spans="2:6" ht="15.75" x14ac:dyDescent="0.25">
      <c r="B47" s="103">
        <v>48</v>
      </c>
      <c r="C47" s="51" t="s">
        <v>48</v>
      </c>
      <c r="D47" t="s">
        <v>214</v>
      </c>
      <c r="E47" s="76">
        <v>44984</v>
      </c>
      <c r="F47" s="115">
        <v>433770</v>
      </c>
    </row>
    <row r="48" spans="2:6" ht="15.75" x14ac:dyDescent="0.25">
      <c r="B48" s="103">
        <v>49</v>
      </c>
      <c r="C48" s="51" t="s">
        <v>48</v>
      </c>
      <c r="D48" t="s">
        <v>215</v>
      </c>
      <c r="E48" s="76">
        <v>44984</v>
      </c>
      <c r="F48" s="116">
        <v>177526</v>
      </c>
    </row>
    <row r="49" spans="2:6" ht="15.75" x14ac:dyDescent="0.25">
      <c r="B49" s="103">
        <v>50</v>
      </c>
      <c r="C49" s="51" t="s">
        <v>48</v>
      </c>
      <c r="D49" t="s">
        <v>216</v>
      </c>
      <c r="E49" s="76">
        <v>44984</v>
      </c>
      <c r="F49" s="116">
        <v>1417486</v>
      </c>
    </row>
    <row r="50" spans="2:6" ht="15.75" x14ac:dyDescent="0.25">
      <c r="B50" s="103">
        <v>51</v>
      </c>
      <c r="C50" s="51" t="s">
        <v>48</v>
      </c>
      <c r="D50" t="s">
        <v>217</v>
      </c>
      <c r="E50" s="76">
        <v>45061</v>
      </c>
      <c r="F50" s="116">
        <v>71775</v>
      </c>
    </row>
    <row r="51" spans="2:6" ht="15.75" x14ac:dyDescent="0.25">
      <c r="B51" s="103">
        <v>52</v>
      </c>
      <c r="C51" s="51" t="s">
        <v>48</v>
      </c>
      <c r="D51" t="s">
        <v>218</v>
      </c>
      <c r="E51" s="76">
        <v>45063</v>
      </c>
      <c r="F51" s="116">
        <v>31235</v>
      </c>
    </row>
    <row r="52" spans="2:6" ht="15.75" x14ac:dyDescent="0.25">
      <c r="B52" s="103">
        <v>53</v>
      </c>
      <c r="C52" s="51" t="s">
        <v>48</v>
      </c>
      <c r="D52" t="s">
        <v>219</v>
      </c>
      <c r="E52" s="76">
        <v>45112</v>
      </c>
      <c r="F52" s="116">
        <v>64831</v>
      </c>
    </row>
    <row r="53" spans="2:6" x14ac:dyDescent="0.25">
      <c r="B53" s="103"/>
      <c r="C53" s="74"/>
      <c r="D53" t="s">
        <v>220</v>
      </c>
      <c r="E53" s="76">
        <v>45138</v>
      </c>
      <c r="F53" s="115">
        <v>44522</v>
      </c>
    </row>
    <row r="54" spans="2:6" ht="15.75" x14ac:dyDescent="0.25">
      <c r="B54" s="103"/>
      <c r="C54" s="57" t="s">
        <v>341</v>
      </c>
      <c r="D54" s="80" t="s">
        <v>193</v>
      </c>
      <c r="E54" s="113">
        <v>45024</v>
      </c>
      <c r="F54" s="114">
        <v>4675625</v>
      </c>
    </row>
    <row r="55" spans="2:6" ht="15.75" x14ac:dyDescent="0.25">
      <c r="B55" s="103"/>
      <c r="C55" s="57" t="s">
        <v>341</v>
      </c>
      <c r="D55" s="80" t="s">
        <v>193</v>
      </c>
      <c r="E55" s="113">
        <v>45024</v>
      </c>
      <c r="F55" s="114">
        <v>13935500</v>
      </c>
    </row>
    <row r="56" spans="2:6" ht="15.75" x14ac:dyDescent="0.25">
      <c r="B56" s="103"/>
      <c r="C56" s="57" t="s">
        <v>341</v>
      </c>
      <c r="D56" s="80" t="s">
        <v>193</v>
      </c>
      <c r="E56" s="113">
        <v>45024</v>
      </c>
      <c r="F56" s="114">
        <v>2007750</v>
      </c>
    </row>
    <row r="57" spans="2:6" ht="15.75" x14ac:dyDescent="0.25">
      <c r="B57" s="103"/>
      <c r="C57" s="57" t="s">
        <v>341</v>
      </c>
      <c r="D57" s="80" t="s">
        <v>193</v>
      </c>
      <c r="E57" s="113">
        <v>45024</v>
      </c>
      <c r="F57" s="114">
        <v>2000400</v>
      </c>
    </row>
    <row r="58" spans="2:6" ht="15.75" x14ac:dyDescent="0.25">
      <c r="B58" s="103"/>
      <c r="C58" s="57" t="s">
        <v>341</v>
      </c>
      <c r="D58" s="80" t="s">
        <v>193</v>
      </c>
      <c r="E58" s="113" t="s">
        <v>342</v>
      </c>
      <c r="F58" s="114">
        <v>3545500</v>
      </c>
    </row>
    <row r="59" spans="2:6" ht="16.5" thickBot="1" x14ac:dyDescent="0.3">
      <c r="B59" s="103"/>
      <c r="C59" s="57" t="s">
        <v>341</v>
      </c>
      <c r="D59" s="80" t="s">
        <v>193</v>
      </c>
      <c r="E59" s="76"/>
      <c r="F59" s="115">
        <v>8000</v>
      </c>
    </row>
    <row r="60" spans="2:6" ht="15.75" x14ac:dyDescent="0.25">
      <c r="B60" s="103"/>
      <c r="C60" s="164" t="s">
        <v>386</v>
      </c>
      <c r="D60" s="57" t="s">
        <v>193</v>
      </c>
      <c r="E60" s="171">
        <v>45252</v>
      </c>
      <c r="F60" s="166">
        <v>81910</v>
      </c>
    </row>
    <row r="61" spans="2:6" ht="16.5" thickBot="1" x14ac:dyDescent="0.3">
      <c r="B61" s="103"/>
      <c r="C61" s="165" t="s">
        <v>386</v>
      </c>
      <c r="D61" s="57" t="s">
        <v>193</v>
      </c>
      <c r="E61" s="173">
        <v>45263</v>
      </c>
      <c r="F61" s="167">
        <v>64831</v>
      </c>
    </row>
    <row r="62" spans="2:6" ht="16.5" thickBot="1" x14ac:dyDescent="0.3">
      <c r="B62" s="103"/>
      <c r="C62" s="74"/>
      <c r="D62" s="165" t="s">
        <v>193</v>
      </c>
      <c r="E62" s="170">
        <v>45286</v>
      </c>
      <c r="F62" s="127">
        <v>2000</v>
      </c>
    </row>
    <row r="63" spans="2:6" ht="15.75" x14ac:dyDescent="0.25">
      <c r="B63" s="103"/>
      <c r="C63" s="74"/>
      <c r="D63" s="57" t="s">
        <v>193</v>
      </c>
      <c r="E63" s="170">
        <v>45286</v>
      </c>
      <c r="F63" s="127">
        <v>2000</v>
      </c>
    </row>
    <row r="64" spans="2:6" ht="16.5" thickBot="1" x14ac:dyDescent="0.3">
      <c r="B64" s="103"/>
      <c r="C64" s="74"/>
      <c r="D64" s="165" t="s">
        <v>193</v>
      </c>
      <c r="E64" s="169">
        <v>45286</v>
      </c>
      <c r="F64" s="179">
        <v>4000</v>
      </c>
    </row>
    <row r="65" spans="2:6" ht="15.75" x14ac:dyDescent="0.25">
      <c r="B65" s="103"/>
      <c r="C65" s="164" t="s">
        <v>425</v>
      </c>
      <c r="D65" s="125"/>
      <c r="E65" s="168">
        <v>45348</v>
      </c>
      <c r="F65" s="166">
        <v>2074315</v>
      </c>
    </row>
    <row r="66" spans="2:6" ht="15.75" x14ac:dyDescent="0.25">
      <c r="B66" s="103"/>
      <c r="C66" s="57" t="s">
        <v>425</v>
      </c>
      <c r="D66" s="125"/>
      <c r="E66" s="170">
        <v>45351</v>
      </c>
      <c r="F66" s="129">
        <v>14426207</v>
      </c>
    </row>
    <row r="67" spans="2:6" ht="15.75" x14ac:dyDescent="0.25">
      <c r="B67" s="103"/>
      <c r="C67" s="57" t="s">
        <v>425</v>
      </c>
      <c r="D67" s="125"/>
      <c r="E67" s="170">
        <v>45351</v>
      </c>
      <c r="F67" s="129">
        <v>5822040</v>
      </c>
    </row>
    <row r="68" spans="2:6" ht="15.75" x14ac:dyDescent="0.25">
      <c r="B68" s="103"/>
      <c r="C68" s="57" t="s">
        <v>425</v>
      </c>
      <c r="D68" s="125"/>
      <c r="E68" s="170">
        <v>45355</v>
      </c>
      <c r="F68" s="129">
        <v>63000</v>
      </c>
    </row>
    <row r="69" spans="2:6" ht="15.75" x14ac:dyDescent="0.25">
      <c r="B69" s="103"/>
      <c r="C69" s="57" t="s">
        <v>425</v>
      </c>
      <c r="D69" s="125"/>
      <c r="E69" s="170">
        <v>45355</v>
      </c>
      <c r="F69" s="129">
        <v>433400</v>
      </c>
    </row>
    <row r="70" spans="2:6" ht="15.75" x14ac:dyDescent="0.25">
      <c r="B70" s="103"/>
      <c r="C70" s="57" t="s">
        <v>425</v>
      </c>
      <c r="D70" s="125"/>
      <c r="E70" s="170">
        <v>45355</v>
      </c>
      <c r="F70" s="129">
        <v>175300</v>
      </c>
    </row>
    <row r="71" spans="2:6" ht="15.75" x14ac:dyDescent="0.25">
      <c r="B71" s="103"/>
      <c r="C71" s="57" t="s">
        <v>425</v>
      </c>
      <c r="D71" s="125"/>
      <c r="E71" s="170">
        <v>45358</v>
      </c>
      <c r="F71" s="129">
        <v>24800000</v>
      </c>
    </row>
    <row r="72" spans="2:6" ht="16.5" thickBot="1" x14ac:dyDescent="0.3">
      <c r="B72" s="103"/>
      <c r="C72" s="165" t="s">
        <v>425</v>
      </c>
      <c r="D72" s="125"/>
      <c r="E72" s="169">
        <v>45365</v>
      </c>
      <c r="F72" s="167">
        <v>744600</v>
      </c>
    </row>
    <row r="73" spans="2:6" ht="15.75" x14ac:dyDescent="0.25">
      <c r="B73" s="103"/>
      <c r="C73" s="57" t="s">
        <v>386</v>
      </c>
      <c r="D73" s="125"/>
      <c r="E73" s="170">
        <v>45338</v>
      </c>
      <c r="F73" s="115">
        <v>21500</v>
      </c>
    </row>
    <row r="74" spans="2:6" ht="15.75" x14ac:dyDescent="0.25">
      <c r="B74" s="103"/>
      <c r="C74" s="57" t="s">
        <v>386</v>
      </c>
      <c r="D74" s="125"/>
      <c r="E74" s="170">
        <v>45372</v>
      </c>
      <c r="F74" s="115">
        <v>368749</v>
      </c>
    </row>
    <row r="75" spans="2:6" ht="16.5" thickBot="1" x14ac:dyDescent="0.3">
      <c r="B75" s="103"/>
      <c r="C75" s="165" t="s">
        <v>386</v>
      </c>
      <c r="D75" s="125"/>
      <c r="E75" s="169">
        <v>45372</v>
      </c>
      <c r="F75" s="192">
        <v>45912</v>
      </c>
    </row>
    <row r="76" spans="2:6" ht="15.75" x14ac:dyDescent="0.25">
      <c r="B76" s="103"/>
      <c r="C76" s="57" t="s">
        <v>193</v>
      </c>
      <c r="D76" s="57" t="s">
        <v>426</v>
      </c>
      <c r="E76" s="193">
        <v>45350</v>
      </c>
      <c r="F76" s="114">
        <v>841613</v>
      </c>
    </row>
    <row r="77" spans="2:6" ht="15.75" x14ac:dyDescent="0.25">
      <c r="B77" s="103"/>
      <c r="C77" s="57" t="s">
        <v>193</v>
      </c>
      <c r="D77" s="57" t="s">
        <v>427</v>
      </c>
      <c r="E77" s="170">
        <v>45350</v>
      </c>
      <c r="F77" s="114">
        <v>2000400</v>
      </c>
    </row>
    <row r="78" spans="2:6" ht="15.75" x14ac:dyDescent="0.25">
      <c r="B78" s="103"/>
      <c r="C78" s="57" t="s">
        <v>193</v>
      </c>
      <c r="D78" s="57" t="s">
        <v>428</v>
      </c>
      <c r="E78" s="170">
        <v>45350</v>
      </c>
      <c r="F78" s="114">
        <v>13935500</v>
      </c>
    </row>
    <row r="79" spans="2:6" ht="15.75" x14ac:dyDescent="0.25">
      <c r="B79" s="103"/>
      <c r="C79" s="57" t="s">
        <v>193</v>
      </c>
      <c r="D79" s="57" t="s">
        <v>429</v>
      </c>
      <c r="E79" s="170">
        <v>45350</v>
      </c>
      <c r="F79" s="114">
        <v>2007750</v>
      </c>
    </row>
    <row r="80" spans="2:6" ht="15.75" x14ac:dyDescent="0.25">
      <c r="B80" s="103"/>
      <c r="C80" s="57" t="s">
        <v>193</v>
      </c>
      <c r="D80" s="57" t="s">
        <v>430</v>
      </c>
      <c r="E80" s="170">
        <v>45350</v>
      </c>
      <c r="F80" s="114">
        <v>4675625</v>
      </c>
    </row>
    <row r="81" spans="2:6" ht="15.75" x14ac:dyDescent="0.25">
      <c r="B81" s="103"/>
      <c r="C81" s="57" t="s">
        <v>193</v>
      </c>
      <c r="D81" s="57" t="s">
        <v>431</v>
      </c>
      <c r="E81" s="170">
        <v>45350</v>
      </c>
      <c r="F81" s="114">
        <v>2508390</v>
      </c>
    </row>
    <row r="82" spans="2:6" ht="15.75" x14ac:dyDescent="0.25">
      <c r="B82" s="103"/>
      <c r="C82" s="57" t="s">
        <v>193</v>
      </c>
      <c r="D82" s="57" t="s">
        <v>432</v>
      </c>
      <c r="E82" s="170">
        <v>45350</v>
      </c>
      <c r="F82" s="114">
        <v>361395</v>
      </c>
    </row>
    <row r="83" spans="2:6" ht="16.5" thickBot="1" x14ac:dyDescent="0.3">
      <c r="B83" s="103"/>
      <c r="C83" s="57" t="s">
        <v>193</v>
      </c>
      <c r="D83" s="57" t="s">
        <v>433</v>
      </c>
      <c r="E83" s="169">
        <v>45350</v>
      </c>
      <c r="F83" s="114">
        <v>360072</v>
      </c>
    </row>
    <row r="84" spans="2:6" ht="15.75" x14ac:dyDescent="0.25">
      <c r="B84" s="103"/>
      <c r="C84" s="57" t="s">
        <v>193</v>
      </c>
      <c r="D84" s="57"/>
      <c r="E84" s="171">
        <v>45444</v>
      </c>
      <c r="F84" s="204">
        <v>51000</v>
      </c>
    </row>
    <row r="85" spans="2:6" ht="15.75" x14ac:dyDescent="0.25">
      <c r="B85" s="103"/>
      <c r="C85" s="57" t="s">
        <v>193</v>
      </c>
      <c r="D85" s="57"/>
      <c r="E85" s="173">
        <v>45444</v>
      </c>
      <c r="F85" s="205">
        <v>16322500</v>
      </c>
    </row>
    <row r="86" spans="2:6" ht="16.5" thickBot="1" x14ac:dyDescent="0.3">
      <c r="B86" s="103"/>
      <c r="C86" s="57" t="s">
        <v>193</v>
      </c>
      <c r="D86" s="57"/>
      <c r="E86" s="173">
        <v>45444</v>
      </c>
      <c r="F86" s="208">
        <v>23000</v>
      </c>
    </row>
    <row r="87" spans="2:6" ht="15.75" x14ac:dyDescent="0.25">
      <c r="B87" s="103"/>
      <c r="C87" s="164" t="s">
        <v>386</v>
      </c>
      <c r="D87" s="125"/>
      <c r="E87" s="206"/>
      <c r="F87" s="166">
        <v>90243</v>
      </c>
    </row>
    <row r="88" spans="2:6" ht="15.75" x14ac:dyDescent="0.25">
      <c r="B88" s="103"/>
      <c r="C88" s="57" t="s">
        <v>386</v>
      </c>
      <c r="D88" s="125"/>
      <c r="E88" s="50"/>
      <c r="F88" s="129">
        <v>75656</v>
      </c>
    </row>
    <row r="89" spans="2:6" ht="15.75" x14ac:dyDescent="0.25">
      <c r="B89" s="103"/>
      <c r="C89" s="57" t="s">
        <v>386</v>
      </c>
      <c r="D89" s="125"/>
      <c r="E89" s="50"/>
      <c r="F89" s="129">
        <v>186829</v>
      </c>
    </row>
    <row r="90" spans="2:6" ht="16.5" thickBot="1" x14ac:dyDescent="0.3">
      <c r="B90" s="103"/>
      <c r="C90" s="165" t="s">
        <v>386</v>
      </c>
      <c r="D90" s="125"/>
      <c r="E90" s="207"/>
      <c r="F90" s="167">
        <v>23262</v>
      </c>
    </row>
    <row r="91" spans="2:6" ht="16.5" thickBot="1" x14ac:dyDescent="0.3">
      <c r="B91" s="103"/>
      <c r="C91" s="199" t="s">
        <v>526</v>
      </c>
      <c r="D91" s="199" t="s">
        <v>527</v>
      </c>
      <c r="E91" s="200"/>
      <c r="F91" s="202">
        <v>24457472</v>
      </c>
    </row>
    <row r="92" spans="2:6" x14ac:dyDescent="0.25">
      <c r="B92" s="103"/>
      <c r="C92" s="74"/>
      <c r="E92" s="76"/>
      <c r="F92" s="115"/>
    </row>
    <row r="93" spans="2:6" x14ac:dyDescent="0.25">
      <c r="B93" s="103"/>
      <c r="C93" s="74"/>
      <c r="E93" s="76"/>
      <c r="F93" s="115"/>
    </row>
    <row r="94" spans="2:6" ht="15.75" x14ac:dyDescent="0.25">
      <c r="B94" s="50"/>
      <c r="C94" s="51"/>
      <c r="D94" s="51"/>
      <c r="E94" s="50"/>
      <c r="F94" s="56"/>
    </row>
    <row r="95" spans="2:6" ht="15.75" x14ac:dyDescent="0.25">
      <c r="B95" s="50"/>
      <c r="C95" s="51"/>
      <c r="D95" s="51"/>
      <c r="E95" s="50"/>
      <c r="F95" s="56"/>
    </row>
    <row r="96" spans="2:6" ht="16.5" thickBot="1" x14ac:dyDescent="0.3">
      <c r="B96" s="50"/>
      <c r="C96" s="51"/>
      <c r="D96" s="51"/>
      <c r="E96" s="50"/>
      <c r="F96" s="56"/>
    </row>
    <row r="97" spans="2:6" ht="16.5" thickBot="1" x14ac:dyDescent="0.3">
      <c r="B97" s="50"/>
      <c r="C97" s="51"/>
      <c r="D97" s="54" t="s">
        <v>49</v>
      </c>
      <c r="E97" s="52"/>
      <c r="F97" s="117">
        <f>SUM(F2:F96)</f>
        <v>257684850</v>
      </c>
    </row>
  </sheetData>
  <autoFilter ref="B1:F64" xr:uid="{205E175E-48CD-406D-A5DA-67484143B166}">
    <filterColumn colId="3">
      <filters>
        <dateGroupItem year="2023" month="5" dateTimeGrouping="month"/>
        <dateGroupItem year="2023" month="7" dateTimeGrouping="month"/>
        <dateGroupItem year="2023" month="11" dateTimeGrouping="month"/>
        <dateGroupItem year="2023" month="12" day="3" dateTimeGrouping="day"/>
      </filters>
    </filterColumn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EFB3B-961C-4253-8C7B-E08060F003B8}">
  <sheetPr filterMode="1"/>
  <dimension ref="A1:D1325"/>
  <sheetViews>
    <sheetView topLeftCell="A1294" workbookViewId="0">
      <selection activeCell="D1319" sqref="D1319"/>
    </sheetView>
  </sheetViews>
  <sheetFormatPr defaultRowHeight="15" x14ac:dyDescent="0.25"/>
  <cols>
    <col min="1" max="1" width="10.42578125" bestFit="1" customWidth="1"/>
    <col min="2" max="2" width="49.7109375" bestFit="1" customWidth="1"/>
    <col min="3" max="3" width="6.140625" customWidth="1"/>
    <col min="4" max="4" width="16.7109375" style="1" bestFit="1" customWidth="1"/>
  </cols>
  <sheetData>
    <row r="1" spans="1:4" x14ac:dyDescent="0.25">
      <c r="B1" s="109" t="s">
        <v>265</v>
      </c>
    </row>
    <row r="2" spans="1:4" x14ac:dyDescent="0.25">
      <c r="B2" s="109" t="s">
        <v>266</v>
      </c>
    </row>
    <row r="4" spans="1:4" ht="15.75" customHeight="1" x14ac:dyDescent="0.25"/>
    <row r="5" spans="1:4" x14ac:dyDescent="0.25">
      <c r="A5" s="110" t="s">
        <v>0</v>
      </c>
      <c r="B5" s="110" t="s">
        <v>267</v>
      </c>
      <c r="D5" s="1" t="s">
        <v>296</v>
      </c>
    </row>
    <row r="6" spans="1:4" hidden="1" x14ac:dyDescent="0.25">
      <c r="A6" s="76">
        <v>44757</v>
      </c>
      <c r="B6" t="s">
        <v>11</v>
      </c>
      <c r="D6" s="1">
        <v>71456</v>
      </c>
    </row>
    <row r="7" spans="1:4" hidden="1" x14ac:dyDescent="0.25">
      <c r="A7" s="76">
        <v>44844</v>
      </c>
      <c r="B7" t="s">
        <v>5</v>
      </c>
      <c r="D7" s="1">
        <v>65408</v>
      </c>
    </row>
    <row r="8" spans="1:4" hidden="1" x14ac:dyDescent="0.25">
      <c r="A8" s="76">
        <v>44999</v>
      </c>
      <c r="B8" t="s">
        <v>53</v>
      </c>
      <c r="D8" s="1">
        <v>6720</v>
      </c>
    </row>
    <row r="9" spans="1:4" hidden="1" x14ac:dyDescent="0.25">
      <c r="A9" s="76">
        <v>45016</v>
      </c>
      <c r="B9" t="s">
        <v>65</v>
      </c>
      <c r="D9" s="1">
        <v>64774.080000000002</v>
      </c>
    </row>
    <row r="10" spans="1:4" hidden="1" x14ac:dyDescent="0.25">
      <c r="A10" s="76">
        <v>45046</v>
      </c>
      <c r="B10" t="s">
        <v>65</v>
      </c>
      <c r="D10" s="1">
        <v>61377.119999999995</v>
      </c>
    </row>
    <row r="11" spans="1:4" hidden="1" x14ac:dyDescent="0.25">
      <c r="A11" s="76">
        <v>45073</v>
      </c>
      <c r="B11" t="s">
        <v>268</v>
      </c>
      <c r="D11" s="1">
        <v>54880</v>
      </c>
    </row>
    <row r="12" spans="1:4" hidden="1" x14ac:dyDescent="0.25">
      <c r="A12" s="76">
        <v>45077</v>
      </c>
      <c r="B12" t="s">
        <v>269</v>
      </c>
      <c r="D12" s="1">
        <v>61936</v>
      </c>
    </row>
    <row r="13" spans="1:4" hidden="1" x14ac:dyDescent="0.25">
      <c r="A13" s="76">
        <v>45080</v>
      </c>
      <c r="B13" t="s">
        <v>63</v>
      </c>
      <c r="D13" s="1">
        <v>3743.6000000000004</v>
      </c>
    </row>
    <row r="14" spans="1:4" hidden="1" x14ac:dyDescent="0.25">
      <c r="A14" s="76">
        <v>45092</v>
      </c>
      <c r="B14" t="s">
        <v>269</v>
      </c>
      <c r="D14" s="1">
        <v>64960</v>
      </c>
    </row>
    <row r="15" spans="1:4" hidden="1" x14ac:dyDescent="0.25">
      <c r="A15" s="76">
        <v>45134</v>
      </c>
      <c r="B15" t="s">
        <v>270</v>
      </c>
      <c r="D15" s="1">
        <v>59448</v>
      </c>
    </row>
    <row r="16" spans="1:4" hidden="1" x14ac:dyDescent="0.25">
      <c r="A16" s="76">
        <v>44669</v>
      </c>
      <c r="B16" t="s">
        <v>271</v>
      </c>
      <c r="D16" s="1">
        <v>132460.9</v>
      </c>
    </row>
    <row r="17" spans="1:4" hidden="1" x14ac:dyDescent="0.25">
      <c r="A17" s="76">
        <v>44730</v>
      </c>
      <c r="B17" t="s">
        <v>3</v>
      </c>
      <c r="D17" s="1">
        <v>16756</v>
      </c>
    </row>
    <row r="18" spans="1:4" hidden="1" x14ac:dyDescent="0.25">
      <c r="A18" s="76">
        <v>44735</v>
      </c>
      <c r="B18" t="s">
        <v>272</v>
      </c>
      <c r="D18" s="1">
        <v>77864.66</v>
      </c>
    </row>
    <row r="19" spans="1:4" hidden="1" x14ac:dyDescent="0.25">
      <c r="A19" s="76">
        <v>44737</v>
      </c>
      <c r="B19" t="s">
        <v>272</v>
      </c>
      <c r="D19" s="1">
        <v>17792.64</v>
      </c>
    </row>
    <row r="20" spans="1:4" hidden="1" x14ac:dyDescent="0.25">
      <c r="A20" s="76">
        <v>44737</v>
      </c>
      <c r="B20" t="s">
        <v>3</v>
      </c>
      <c r="D20" s="1">
        <v>4678.7000000000007</v>
      </c>
    </row>
    <row r="21" spans="1:4" hidden="1" x14ac:dyDescent="0.25">
      <c r="A21" s="76">
        <v>44749</v>
      </c>
      <c r="B21" t="s">
        <v>3</v>
      </c>
      <c r="D21" s="1">
        <v>1060.82</v>
      </c>
    </row>
    <row r="22" spans="1:4" hidden="1" x14ac:dyDescent="0.25">
      <c r="A22" s="76">
        <v>44760</v>
      </c>
      <c r="B22" t="s">
        <v>273</v>
      </c>
      <c r="D22" s="1">
        <v>73396</v>
      </c>
    </row>
    <row r="23" spans="1:4" hidden="1" x14ac:dyDescent="0.25">
      <c r="A23" s="76">
        <v>44776</v>
      </c>
      <c r="B23" t="s">
        <v>3</v>
      </c>
      <c r="D23" s="1">
        <v>46621.8</v>
      </c>
    </row>
    <row r="24" spans="1:4" hidden="1" x14ac:dyDescent="0.25">
      <c r="A24" s="76">
        <v>44795</v>
      </c>
      <c r="B24" t="s">
        <v>62</v>
      </c>
      <c r="D24" s="1">
        <v>13266.740000000002</v>
      </c>
    </row>
    <row r="25" spans="1:4" hidden="1" x14ac:dyDescent="0.25">
      <c r="A25" s="76">
        <v>44802</v>
      </c>
      <c r="B25" t="s">
        <v>3</v>
      </c>
      <c r="D25" s="1">
        <v>25649.660000000003</v>
      </c>
    </row>
    <row r="26" spans="1:4" hidden="1" x14ac:dyDescent="0.25">
      <c r="A26" s="76">
        <v>44804</v>
      </c>
      <c r="B26" t="s">
        <v>272</v>
      </c>
      <c r="D26" s="1">
        <v>10521.58</v>
      </c>
    </row>
    <row r="27" spans="1:4" hidden="1" x14ac:dyDescent="0.25">
      <c r="A27" s="76">
        <v>44805</v>
      </c>
      <c r="B27" t="s">
        <v>62</v>
      </c>
      <c r="D27" s="1">
        <v>4010.7699999999995</v>
      </c>
    </row>
    <row r="28" spans="1:4" hidden="1" x14ac:dyDescent="0.25">
      <c r="A28" s="76">
        <v>44807</v>
      </c>
      <c r="B28" t="s">
        <v>271</v>
      </c>
      <c r="D28" s="1">
        <v>65431</v>
      </c>
    </row>
    <row r="29" spans="1:4" hidden="1" x14ac:dyDescent="0.25">
      <c r="A29" s="76">
        <v>44807</v>
      </c>
      <c r="B29" t="s">
        <v>271</v>
      </c>
      <c r="D29" s="1">
        <v>59885</v>
      </c>
    </row>
    <row r="30" spans="1:4" hidden="1" x14ac:dyDescent="0.25">
      <c r="A30" s="76">
        <v>44807</v>
      </c>
      <c r="B30" t="s">
        <v>271</v>
      </c>
      <c r="D30" s="1">
        <v>65431</v>
      </c>
    </row>
    <row r="31" spans="1:4" hidden="1" x14ac:dyDescent="0.25">
      <c r="A31" s="76">
        <v>44874</v>
      </c>
      <c r="B31" t="s">
        <v>2</v>
      </c>
      <c r="D31" s="1">
        <v>4720</v>
      </c>
    </row>
    <row r="32" spans="1:4" hidden="1" x14ac:dyDescent="0.25">
      <c r="A32" s="76">
        <v>44977</v>
      </c>
      <c r="B32" t="s">
        <v>11</v>
      </c>
      <c r="D32" s="1">
        <v>45593.440000000002</v>
      </c>
    </row>
    <row r="33" spans="1:4" hidden="1" x14ac:dyDescent="0.25">
      <c r="A33" s="76">
        <v>44982</v>
      </c>
      <c r="B33" t="s">
        <v>3</v>
      </c>
      <c r="D33" s="1">
        <v>1062</v>
      </c>
    </row>
    <row r="34" spans="1:4" hidden="1" x14ac:dyDescent="0.25">
      <c r="A34" s="76">
        <v>44994</v>
      </c>
      <c r="B34" t="s">
        <v>3</v>
      </c>
      <c r="D34" s="1">
        <v>63519.399999999994</v>
      </c>
    </row>
    <row r="35" spans="1:4" hidden="1" x14ac:dyDescent="0.25">
      <c r="A35" s="76">
        <v>44999</v>
      </c>
      <c r="B35" t="s">
        <v>53</v>
      </c>
      <c r="D35" s="1">
        <v>7269.98</v>
      </c>
    </row>
    <row r="36" spans="1:4" hidden="1" x14ac:dyDescent="0.25">
      <c r="A36" s="76">
        <v>45001</v>
      </c>
      <c r="B36" t="s">
        <v>3</v>
      </c>
      <c r="D36" s="1">
        <v>47837.2</v>
      </c>
    </row>
    <row r="37" spans="1:4" hidden="1" x14ac:dyDescent="0.25">
      <c r="A37" s="76">
        <v>45005</v>
      </c>
      <c r="B37" t="s">
        <v>2</v>
      </c>
      <c r="D37" s="1">
        <v>4908.7999999999993</v>
      </c>
    </row>
    <row r="38" spans="1:4" hidden="1" x14ac:dyDescent="0.25">
      <c r="A38" s="76">
        <v>45007</v>
      </c>
      <c r="B38" t="s">
        <v>53</v>
      </c>
      <c r="D38" s="1">
        <v>7198</v>
      </c>
    </row>
    <row r="39" spans="1:4" hidden="1" x14ac:dyDescent="0.25">
      <c r="A39" s="76">
        <v>45008</v>
      </c>
      <c r="B39" t="s">
        <v>272</v>
      </c>
      <c r="D39" s="1">
        <v>2148160.5</v>
      </c>
    </row>
    <row r="40" spans="1:4" hidden="1" x14ac:dyDescent="0.25">
      <c r="A40" s="76">
        <v>45009</v>
      </c>
      <c r="B40" t="s">
        <v>272</v>
      </c>
      <c r="D40" s="1">
        <v>82052.48000000001</v>
      </c>
    </row>
    <row r="41" spans="1:4" hidden="1" x14ac:dyDescent="0.25">
      <c r="A41" s="76">
        <v>45014</v>
      </c>
      <c r="B41" t="s">
        <v>3</v>
      </c>
      <c r="D41" s="1">
        <v>47613</v>
      </c>
    </row>
    <row r="42" spans="1:4" hidden="1" x14ac:dyDescent="0.25">
      <c r="A42" s="76">
        <v>45015</v>
      </c>
      <c r="B42" t="s">
        <v>272</v>
      </c>
      <c r="D42" s="1">
        <v>2171703.86</v>
      </c>
    </row>
    <row r="43" spans="1:4" hidden="1" x14ac:dyDescent="0.25">
      <c r="A43" s="76">
        <v>45015</v>
      </c>
      <c r="B43" t="s">
        <v>3</v>
      </c>
      <c r="D43" s="1">
        <v>86022</v>
      </c>
    </row>
    <row r="44" spans="1:4" hidden="1" x14ac:dyDescent="0.25">
      <c r="A44" s="76">
        <v>45016</v>
      </c>
      <c r="B44" t="s">
        <v>274</v>
      </c>
      <c r="D44" s="1">
        <v>33250.01</v>
      </c>
    </row>
    <row r="45" spans="1:4" hidden="1" x14ac:dyDescent="0.25">
      <c r="A45" s="76">
        <v>45019</v>
      </c>
      <c r="B45" t="s">
        <v>53</v>
      </c>
      <c r="D45" s="1">
        <v>7186.2000000000007</v>
      </c>
    </row>
    <row r="46" spans="1:4" hidden="1" x14ac:dyDescent="0.25">
      <c r="A46" s="76">
        <v>45019</v>
      </c>
      <c r="B46" t="s">
        <v>3</v>
      </c>
      <c r="D46" s="1">
        <v>31425.760000000002</v>
      </c>
    </row>
    <row r="47" spans="1:4" hidden="1" x14ac:dyDescent="0.25">
      <c r="A47" s="76">
        <v>45020</v>
      </c>
      <c r="B47" t="s">
        <v>3</v>
      </c>
      <c r="D47" s="1">
        <v>38899.880000000005</v>
      </c>
    </row>
    <row r="48" spans="1:4" hidden="1" x14ac:dyDescent="0.25">
      <c r="A48" s="76">
        <v>45020</v>
      </c>
      <c r="B48" t="s">
        <v>11</v>
      </c>
      <c r="D48" s="1">
        <v>22838.9</v>
      </c>
    </row>
    <row r="49" spans="1:4" hidden="1" x14ac:dyDescent="0.25">
      <c r="A49" s="76">
        <v>45021</v>
      </c>
      <c r="B49" t="s">
        <v>3</v>
      </c>
      <c r="D49" s="1">
        <v>79281.84</v>
      </c>
    </row>
    <row r="50" spans="1:4" hidden="1" x14ac:dyDescent="0.25">
      <c r="A50" s="76">
        <v>45021</v>
      </c>
      <c r="B50" t="s">
        <v>6</v>
      </c>
      <c r="D50" s="1">
        <v>49600.139999999992</v>
      </c>
    </row>
    <row r="51" spans="1:4" hidden="1" x14ac:dyDescent="0.25">
      <c r="A51" s="76">
        <v>45022</v>
      </c>
      <c r="B51" t="s">
        <v>3</v>
      </c>
      <c r="D51" s="1">
        <v>85404.28</v>
      </c>
    </row>
    <row r="52" spans="1:4" hidden="1" x14ac:dyDescent="0.25">
      <c r="A52" s="76">
        <v>45022</v>
      </c>
      <c r="B52" t="s">
        <v>62</v>
      </c>
      <c r="D52" s="1">
        <v>31388</v>
      </c>
    </row>
    <row r="53" spans="1:4" hidden="1" x14ac:dyDescent="0.25">
      <c r="A53" s="76">
        <v>45023</v>
      </c>
      <c r="B53" t="s">
        <v>272</v>
      </c>
      <c r="D53" s="1">
        <v>2165595</v>
      </c>
    </row>
    <row r="54" spans="1:4" hidden="1" x14ac:dyDescent="0.25">
      <c r="A54" s="76">
        <v>45023</v>
      </c>
      <c r="B54" t="s">
        <v>3</v>
      </c>
      <c r="D54" s="1">
        <v>98810.260000000009</v>
      </c>
    </row>
    <row r="55" spans="1:4" hidden="1" x14ac:dyDescent="0.25">
      <c r="A55" s="76">
        <v>45023</v>
      </c>
      <c r="B55" t="s">
        <v>62</v>
      </c>
      <c r="D55" s="1">
        <v>11298.5</v>
      </c>
    </row>
    <row r="56" spans="1:4" hidden="1" x14ac:dyDescent="0.25">
      <c r="A56" s="76">
        <v>45024</v>
      </c>
      <c r="B56" t="s">
        <v>272</v>
      </c>
      <c r="D56" s="1">
        <v>2190731.36</v>
      </c>
    </row>
    <row r="57" spans="1:4" hidden="1" x14ac:dyDescent="0.25">
      <c r="A57" s="76">
        <v>45026</v>
      </c>
      <c r="B57" t="s">
        <v>272</v>
      </c>
      <c r="D57" s="1">
        <v>2026465.92</v>
      </c>
    </row>
    <row r="58" spans="1:4" hidden="1" x14ac:dyDescent="0.25">
      <c r="A58" s="76">
        <v>45026</v>
      </c>
      <c r="B58" t="s">
        <v>275</v>
      </c>
      <c r="D58" s="1">
        <v>36580</v>
      </c>
    </row>
    <row r="59" spans="1:4" hidden="1" x14ac:dyDescent="0.25">
      <c r="A59" s="76">
        <v>45027</v>
      </c>
      <c r="B59" t="s">
        <v>272</v>
      </c>
      <c r="D59" s="1">
        <v>81608.799999999988</v>
      </c>
    </row>
    <row r="60" spans="1:4" hidden="1" x14ac:dyDescent="0.25">
      <c r="A60" s="76">
        <v>45028</v>
      </c>
      <c r="B60" t="s">
        <v>273</v>
      </c>
      <c r="D60" s="1">
        <v>29618</v>
      </c>
    </row>
    <row r="61" spans="1:4" hidden="1" x14ac:dyDescent="0.25">
      <c r="A61" s="76">
        <v>45030</v>
      </c>
      <c r="B61" t="s">
        <v>272</v>
      </c>
      <c r="D61" s="1">
        <v>2220017.7800000003</v>
      </c>
    </row>
    <row r="62" spans="1:4" hidden="1" x14ac:dyDescent="0.25">
      <c r="A62" s="76">
        <v>45031</v>
      </c>
      <c r="B62" t="s">
        <v>276</v>
      </c>
      <c r="D62" s="1">
        <v>9451.7999999999993</v>
      </c>
    </row>
    <row r="63" spans="1:4" hidden="1" x14ac:dyDescent="0.25">
      <c r="A63" s="76">
        <v>45033</v>
      </c>
      <c r="B63" t="s">
        <v>3</v>
      </c>
      <c r="D63" s="1">
        <v>51079.839999999997</v>
      </c>
    </row>
    <row r="64" spans="1:4" hidden="1" x14ac:dyDescent="0.25">
      <c r="A64" s="76">
        <v>45035</v>
      </c>
      <c r="B64" t="s">
        <v>7</v>
      </c>
      <c r="D64" s="1">
        <v>54516</v>
      </c>
    </row>
    <row r="65" spans="1:4" hidden="1" x14ac:dyDescent="0.25">
      <c r="A65" s="76">
        <v>45036</v>
      </c>
      <c r="B65" t="s">
        <v>56</v>
      </c>
      <c r="D65" s="1">
        <v>5960.18</v>
      </c>
    </row>
    <row r="66" spans="1:4" hidden="1" x14ac:dyDescent="0.25">
      <c r="A66" s="76">
        <v>45040</v>
      </c>
      <c r="B66" t="s">
        <v>3</v>
      </c>
      <c r="D66" s="1">
        <v>13776.740000000002</v>
      </c>
    </row>
    <row r="67" spans="1:4" hidden="1" x14ac:dyDescent="0.25">
      <c r="A67" s="76">
        <v>45040</v>
      </c>
      <c r="B67" t="s">
        <v>7</v>
      </c>
      <c r="D67" s="1">
        <v>89090</v>
      </c>
    </row>
    <row r="68" spans="1:4" hidden="1" x14ac:dyDescent="0.25">
      <c r="A68" s="76">
        <v>45041</v>
      </c>
      <c r="B68" t="s">
        <v>3</v>
      </c>
      <c r="D68" s="1">
        <v>24724.54</v>
      </c>
    </row>
    <row r="69" spans="1:4" hidden="1" x14ac:dyDescent="0.25">
      <c r="A69" s="76">
        <v>45043</v>
      </c>
      <c r="B69" t="s">
        <v>62</v>
      </c>
      <c r="D69" s="1">
        <v>62000.09</v>
      </c>
    </row>
    <row r="70" spans="1:4" hidden="1" x14ac:dyDescent="0.25">
      <c r="A70" s="76">
        <v>45048</v>
      </c>
      <c r="B70" t="s">
        <v>3</v>
      </c>
      <c r="D70" s="1">
        <v>29665.199999999997</v>
      </c>
    </row>
    <row r="71" spans="1:4" hidden="1" x14ac:dyDescent="0.25">
      <c r="A71" s="76">
        <v>45049</v>
      </c>
      <c r="B71" t="s">
        <v>7</v>
      </c>
      <c r="D71" s="1">
        <v>53454</v>
      </c>
    </row>
    <row r="72" spans="1:4" hidden="1" x14ac:dyDescent="0.25">
      <c r="A72" s="76">
        <v>45050</v>
      </c>
      <c r="B72" t="s">
        <v>63</v>
      </c>
      <c r="D72" s="1">
        <v>3793.7</v>
      </c>
    </row>
    <row r="73" spans="1:4" hidden="1" x14ac:dyDescent="0.25">
      <c r="A73" s="76">
        <v>45051</v>
      </c>
      <c r="B73" t="s">
        <v>7</v>
      </c>
      <c r="D73" s="1">
        <v>89090</v>
      </c>
    </row>
    <row r="74" spans="1:4" hidden="1" x14ac:dyDescent="0.25">
      <c r="A74" s="76">
        <v>45051</v>
      </c>
      <c r="B74" t="s">
        <v>272</v>
      </c>
      <c r="D74" s="1">
        <v>2132342.6</v>
      </c>
    </row>
    <row r="75" spans="1:4" hidden="1" x14ac:dyDescent="0.25">
      <c r="A75" s="76">
        <v>45052</v>
      </c>
      <c r="B75" t="s">
        <v>7</v>
      </c>
      <c r="D75" s="1">
        <v>178180</v>
      </c>
    </row>
    <row r="76" spans="1:4" hidden="1" x14ac:dyDescent="0.25">
      <c r="A76" s="76">
        <v>45054</v>
      </c>
      <c r="B76" t="s">
        <v>2</v>
      </c>
      <c r="D76" s="1">
        <v>339.84000000000003</v>
      </c>
    </row>
    <row r="77" spans="1:4" hidden="1" x14ac:dyDescent="0.25">
      <c r="A77" s="76">
        <v>45056</v>
      </c>
      <c r="B77" t="s">
        <v>272</v>
      </c>
      <c r="D77" s="1">
        <v>2138807.8199999998</v>
      </c>
    </row>
    <row r="78" spans="1:4" hidden="1" x14ac:dyDescent="0.25">
      <c r="A78" s="76">
        <v>45058</v>
      </c>
      <c r="B78" t="s">
        <v>62</v>
      </c>
      <c r="D78" s="1">
        <v>6903</v>
      </c>
    </row>
    <row r="79" spans="1:4" hidden="1" x14ac:dyDescent="0.25">
      <c r="A79" s="76">
        <v>45060</v>
      </c>
      <c r="B79" t="s">
        <v>272</v>
      </c>
      <c r="D79" s="1">
        <v>2182202.3199999998</v>
      </c>
    </row>
    <row r="80" spans="1:4" hidden="1" x14ac:dyDescent="0.25">
      <c r="A80" s="76">
        <v>45063</v>
      </c>
      <c r="B80" t="s">
        <v>7</v>
      </c>
      <c r="D80" s="1">
        <v>142780</v>
      </c>
    </row>
    <row r="81" spans="1:4" hidden="1" x14ac:dyDescent="0.25">
      <c r="A81" s="76">
        <v>45064</v>
      </c>
      <c r="B81" t="s">
        <v>272</v>
      </c>
      <c r="D81" s="1">
        <v>2170598.2000000002</v>
      </c>
    </row>
    <row r="82" spans="1:4" hidden="1" x14ac:dyDescent="0.25">
      <c r="A82" s="76">
        <v>45065</v>
      </c>
      <c r="B82" t="s">
        <v>7</v>
      </c>
      <c r="D82" s="1">
        <v>5982.6</v>
      </c>
    </row>
    <row r="83" spans="1:4" hidden="1" x14ac:dyDescent="0.25">
      <c r="A83" s="76">
        <v>45066</v>
      </c>
      <c r="B83" t="s">
        <v>63</v>
      </c>
      <c r="D83" s="1">
        <v>3894</v>
      </c>
    </row>
    <row r="84" spans="1:4" hidden="1" x14ac:dyDescent="0.25">
      <c r="A84" s="76">
        <v>45067</v>
      </c>
      <c r="B84" t="s">
        <v>272</v>
      </c>
      <c r="D84" s="1">
        <v>81427.079999999987</v>
      </c>
    </row>
    <row r="85" spans="1:4" hidden="1" x14ac:dyDescent="0.25">
      <c r="A85" s="76">
        <v>45069</v>
      </c>
      <c r="B85" t="s">
        <v>274</v>
      </c>
      <c r="D85" s="1">
        <v>275400.08</v>
      </c>
    </row>
    <row r="86" spans="1:4" hidden="1" x14ac:dyDescent="0.25">
      <c r="A86" s="76">
        <v>45076</v>
      </c>
      <c r="B86" t="s">
        <v>277</v>
      </c>
      <c r="D86" s="1">
        <v>156940</v>
      </c>
    </row>
    <row r="87" spans="1:4" hidden="1" x14ac:dyDescent="0.25">
      <c r="A87" s="76">
        <v>45076</v>
      </c>
      <c r="B87" t="s">
        <v>7</v>
      </c>
      <c r="D87" s="1">
        <v>178180</v>
      </c>
    </row>
    <row r="88" spans="1:4" hidden="1" x14ac:dyDescent="0.25">
      <c r="A88" s="76">
        <v>45077</v>
      </c>
      <c r="B88" t="s">
        <v>278</v>
      </c>
      <c r="D88" s="1">
        <v>27376</v>
      </c>
    </row>
    <row r="89" spans="1:4" hidden="1" x14ac:dyDescent="0.25">
      <c r="A89" s="76">
        <v>45078</v>
      </c>
      <c r="B89" t="s">
        <v>272</v>
      </c>
      <c r="D89" s="1">
        <v>2175891.6800000002</v>
      </c>
    </row>
    <row r="90" spans="1:4" hidden="1" x14ac:dyDescent="0.25">
      <c r="A90" s="76">
        <v>45078</v>
      </c>
      <c r="B90" t="s">
        <v>3</v>
      </c>
      <c r="D90" s="1">
        <v>73768.88</v>
      </c>
    </row>
    <row r="91" spans="1:4" hidden="1" x14ac:dyDescent="0.25">
      <c r="A91" s="76">
        <v>45078</v>
      </c>
      <c r="B91" t="s">
        <v>272</v>
      </c>
      <c r="D91" s="1">
        <v>2187199.62</v>
      </c>
    </row>
    <row r="92" spans="1:4" hidden="1" x14ac:dyDescent="0.25">
      <c r="A92" s="76">
        <v>45079</v>
      </c>
      <c r="B92" t="s">
        <v>279</v>
      </c>
      <c r="D92" s="1">
        <v>45312</v>
      </c>
    </row>
    <row r="93" spans="1:4" hidden="1" x14ac:dyDescent="0.25">
      <c r="A93" s="76">
        <v>45079</v>
      </c>
      <c r="B93" t="s">
        <v>279</v>
      </c>
      <c r="D93" s="1">
        <v>45312</v>
      </c>
    </row>
    <row r="94" spans="1:4" hidden="1" x14ac:dyDescent="0.25">
      <c r="A94" s="76">
        <v>45079</v>
      </c>
      <c r="B94" t="s">
        <v>279</v>
      </c>
      <c r="D94" s="1">
        <v>45312</v>
      </c>
    </row>
    <row r="95" spans="1:4" hidden="1" x14ac:dyDescent="0.25">
      <c r="A95" s="76">
        <v>45079</v>
      </c>
      <c r="B95" t="s">
        <v>279</v>
      </c>
      <c r="D95" s="1">
        <v>45312</v>
      </c>
    </row>
    <row r="96" spans="1:4" hidden="1" x14ac:dyDescent="0.25">
      <c r="A96" s="76">
        <v>45079</v>
      </c>
      <c r="B96" t="s">
        <v>279</v>
      </c>
      <c r="D96" s="1">
        <v>45312</v>
      </c>
    </row>
    <row r="97" spans="1:4" hidden="1" x14ac:dyDescent="0.25">
      <c r="A97" s="76">
        <v>45079</v>
      </c>
      <c r="B97" t="s">
        <v>279</v>
      </c>
      <c r="D97" s="1">
        <v>45312</v>
      </c>
    </row>
    <row r="98" spans="1:4" hidden="1" x14ac:dyDescent="0.25">
      <c r="A98" s="76">
        <v>45079</v>
      </c>
      <c r="B98" t="s">
        <v>279</v>
      </c>
      <c r="D98" s="1">
        <v>45312</v>
      </c>
    </row>
    <row r="99" spans="1:4" hidden="1" x14ac:dyDescent="0.25">
      <c r="A99" s="76">
        <v>45079</v>
      </c>
      <c r="B99" t="s">
        <v>279</v>
      </c>
      <c r="D99" s="1">
        <v>45312</v>
      </c>
    </row>
    <row r="100" spans="1:4" hidden="1" x14ac:dyDescent="0.25">
      <c r="A100" s="76">
        <v>45079</v>
      </c>
      <c r="B100" t="s">
        <v>279</v>
      </c>
      <c r="D100" s="1">
        <v>52864</v>
      </c>
    </row>
    <row r="101" spans="1:4" hidden="1" x14ac:dyDescent="0.25">
      <c r="A101" s="76">
        <v>45079</v>
      </c>
      <c r="B101" t="s">
        <v>279</v>
      </c>
      <c r="D101" s="1">
        <v>52864</v>
      </c>
    </row>
    <row r="102" spans="1:4" hidden="1" x14ac:dyDescent="0.25">
      <c r="A102" s="76">
        <v>45079</v>
      </c>
      <c r="B102" t="s">
        <v>279</v>
      </c>
      <c r="D102" s="1">
        <v>45312</v>
      </c>
    </row>
    <row r="103" spans="1:4" hidden="1" x14ac:dyDescent="0.25">
      <c r="A103" s="76">
        <v>45079</v>
      </c>
      <c r="B103" t="s">
        <v>279</v>
      </c>
      <c r="D103" s="1">
        <v>45312</v>
      </c>
    </row>
    <row r="104" spans="1:4" hidden="1" x14ac:dyDescent="0.25">
      <c r="A104" s="76">
        <v>45079</v>
      </c>
      <c r="B104" t="s">
        <v>279</v>
      </c>
      <c r="D104" s="1">
        <v>45312</v>
      </c>
    </row>
    <row r="105" spans="1:4" hidden="1" x14ac:dyDescent="0.25">
      <c r="A105" s="76">
        <v>45079</v>
      </c>
      <c r="B105" t="s">
        <v>279</v>
      </c>
      <c r="D105" s="1">
        <v>45312</v>
      </c>
    </row>
    <row r="106" spans="1:4" hidden="1" x14ac:dyDescent="0.25">
      <c r="A106" s="76">
        <v>45079</v>
      </c>
      <c r="B106" t="s">
        <v>279</v>
      </c>
      <c r="D106" s="1">
        <v>45312</v>
      </c>
    </row>
    <row r="107" spans="1:4" hidden="1" x14ac:dyDescent="0.25">
      <c r="A107" s="76">
        <v>45079</v>
      </c>
      <c r="B107" t="s">
        <v>279</v>
      </c>
      <c r="D107" s="1">
        <v>45312</v>
      </c>
    </row>
    <row r="108" spans="1:4" hidden="1" x14ac:dyDescent="0.25">
      <c r="A108" s="76">
        <v>45079</v>
      </c>
      <c r="B108" t="s">
        <v>279</v>
      </c>
      <c r="D108" s="1">
        <v>45312</v>
      </c>
    </row>
    <row r="109" spans="1:4" hidden="1" x14ac:dyDescent="0.25">
      <c r="A109" s="76">
        <v>45079</v>
      </c>
      <c r="B109" t="s">
        <v>279</v>
      </c>
      <c r="D109" s="1">
        <v>45312</v>
      </c>
    </row>
    <row r="110" spans="1:4" hidden="1" x14ac:dyDescent="0.25">
      <c r="A110" s="76">
        <v>45079</v>
      </c>
      <c r="B110" t="s">
        <v>279</v>
      </c>
      <c r="D110" s="1">
        <v>45312</v>
      </c>
    </row>
    <row r="111" spans="1:4" hidden="1" x14ac:dyDescent="0.25">
      <c r="A111" s="76">
        <v>45079</v>
      </c>
      <c r="B111" t="s">
        <v>279</v>
      </c>
      <c r="D111" s="1">
        <v>45312</v>
      </c>
    </row>
    <row r="112" spans="1:4" hidden="1" x14ac:dyDescent="0.25">
      <c r="A112" s="76">
        <v>45079</v>
      </c>
      <c r="B112" t="s">
        <v>279</v>
      </c>
      <c r="D112" s="1">
        <v>45312</v>
      </c>
    </row>
    <row r="113" spans="1:4" hidden="1" x14ac:dyDescent="0.25">
      <c r="A113" s="76">
        <v>45079</v>
      </c>
      <c r="B113" t="s">
        <v>279</v>
      </c>
      <c r="D113" s="1">
        <v>45312</v>
      </c>
    </row>
    <row r="114" spans="1:4" hidden="1" x14ac:dyDescent="0.25">
      <c r="A114" s="76">
        <v>45079</v>
      </c>
      <c r="B114" t="s">
        <v>279</v>
      </c>
      <c r="D114" s="1">
        <v>45312</v>
      </c>
    </row>
    <row r="115" spans="1:4" hidden="1" x14ac:dyDescent="0.25">
      <c r="A115" s="76">
        <v>45079</v>
      </c>
      <c r="B115" t="s">
        <v>279</v>
      </c>
      <c r="D115" s="1">
        <v>45312</v>
      </c>
    </row>
    <row r="116" spans="1:4" hidden="1" x14ac:dyDescent="0.25">
      <c r="A116" s="76">
        <v>45079</v>
      </c>
      <c r="B116" t="s">
        <v>279</v>
      </c>
      <c r="D116" s="1">
        <v>45312</v>
      </c>
    </row>
    <row r="117" spans="1:4" hidden="1" x14ac:dyDescent="0.25">
      <c r="A117" s="76">
        <v>45079</v>
      </c>
      <c r="B117" t="s">
        <v>3</v>
      </c>
      <c r="D117" s="1">
        <v>80474.12</v>
      </c>
    </row>
    <row r="118" spans="1:4" hidden="1" x14ac:dyDescent="0.25">
      <c r="A118" s="76">
        <v>45080</v>
      </c>
      <c r="B118" t="s">
        <v>3</v>
      </c>
      <c r="D118" s="1">
        <v>83872.74000000002</v>
      </c>
    </row>
    <row r="119" spans="1:4" hidden="1" x14ac:dyDescent="0.25">
      <c r="A119" s="76">
        <v>45082</v>
      </c>
      <c r="B119" t="s">
        <v>280</v>
      </c>
      <c r="D119" s="1">
        <v>88500</v>
      </c>
    </row>
    <row r="120" spans="1:4" hidden="1" x14ac:dyDescent="0.25">
      <c r="A120" s="76">
        <v>45087</v>
      </c>
      <c r="B120" t="s">
        <v>272</v>
      </c>
      <c r="D120" s="1">
        <v>2141110</v>
      </c>
    </row>
    <row r="121" spans="1:4" hidden="1" x14ac:dyDescent="0.25">
      <c r="A121" s="76">
        <v>45089</v>
      </c>
      <c r="B121" t="s">
        <v>53</v>
      </c>
      <c r="D121" s="1">
        <v>4956</v>
      </c>
    </row>
    <row r="122" spans="1:4" hidden="1" x14ac:dyDescent="0.25">
      <c r="A122" s="76">
        <v>45091</v>
      </c>
      <c r="B122" t="s">
        <v>281</v>
      </c>
      <c r="D122" s="1">
        <v>6643.45</v>
      </c>
    </row>
    <row r="123" spans="1:4" hidden="1" x14ac:dyDescent="0.25">
      <c r="A123" s="76">
        <v>45091</v>
      </c>
      <c r="B123" t="s">
        <v>282</v>
      </c>
      <c r="D123" s="1">
        <v>15458</v>
      </c>
    </row>
    <row r="124" spans="1:4" hidden="1" x14ac:dyDescent="0.25">
      <c r="A124" s="76">
        <v>45092</v>
      </c>
      <c r="B124" t="s">
        <v>3</v>
      </c>
      <c r="D124" s="1">
        <v>9617</v>
      </c>
    </row>
    <row r="125" spans="1:4" hidden="1" x14ac:dyDescent="0.25">
      <c r="A125" s="76">
        <v>45093</v>
      </c>
      <c r="B125" t="s">
        <v>283</v>
      </c>
      <c r="D125" s="1">
        <v>25346.400000000001</v>
      </c>
    </row>
    <row r="126" spans="1:4" hidden="1" x14ac:dyDescent="0.25">
      <c r="A126" s="76">
        <v>45093</v>
      </c>
      <c r="B126" t="s">
        <v>273</v>
      </c>
      <c r="D126" s="1">
        <v>51212</v>
      </c>
    </row>
    <row r="127" spans="1:4" hidden="1" x14ac:dyDescent="0.25">
      <c r="A127" s="76">
        <v>45097</v>
      </c>
      <c r="B127" t="s">
        <v>272</v>
      </c>
      <c r="D127" s="1">
        <v>6955.0400000000009</v>
      </c>
    </row>
    <row r="128" spans="1:4" hidden="1" x14ac:dyDescent="0.25">
      <c r="A128" s="76">
        <v>45097</v>
      </c>
      <c r="B128" t="s">
        <v>272</v>
      </c>
      <c r="D128" s="1">
        <v>96737.819999999992</v>
      </c>
    </row>
    <row r="129" spans="1:4" hidden="1" x14ac:dyDescent="0.25">
      <c r="A129" s="76">
        <v>45097</v>
      </c>
      <c r="B129" t="s">
        <v>272</v>
      </c>
      <c r="D129" s="1">
        <v>38646.32</v>
      </c>
    </row>
    <row r="130" spans="1:4" hidden="1" x14ac:dyDescent="0.25">
      <c r="A130" s="76">
        <v>45104</v>
      </c>
      <c r="B130" t="s">
        <v>282</v>
      </c>
      <c r="D130" s="1">
        <v>2360</v>
      </c>
    </row>
    <row r="131" spans="1:4" hidden="1" x14ac:dyDescent="0.25">
      <c r="A131" s="76">
        <v>45106</v>
      </c>
      <c r="B131" t="s">
        <v>8</v>
      </c>
      <c r="D131" s="1">
        <v>1326403.7799999998</v>
      </c>
    </row>
    <row r="132" spans="1:4" hidden="1" x14ac:dyDescent="0.25">
      <c r="A132" s="76">
        <v>45110</v>
      </c>
      <c r="B132" t="s">
        <v>282</v>
      </c>
      <c r="D132" s="1">
        <v>2360</v>
      </c>
    </row>
    <row r="133" spans="1:4" hidden="1" x14ac:dyDescent="0.25">
      <c r="A133" s="76">
        <v>45117</v>
      </c>
      <c r="B133" t="s">
        <v>284</v>
      </c>
      <c r="D133" s="1">
        <v>59000</v>
      </c>
    </row>
    <row r="134" spans="1:4" hidden="1" x14ac:dyDescent="0.25">
      <c r="A134" s="76">
        <v>45119</v>
      </c>
      <c r="B134" t="s">
        <v>62</v>
      </c>
      <c r="D134" s="1">
        <v>4606.6000000000004</v>
      </c>
    </row>
    <row r="135" spans="1:4" hidden="1" x14ac:dyDescent="0.25">
      <c r="A135" s="76">
        <v>45122</v>
      </c>
      <c r="B135" t="s">
        <v>272</v>
      </c>
      <c r="D135" s="1">
        <v>1796916.98</v>
      </c>
    </row>
    <row r="136" spans="1:4" hidden="1" x14ac:dyDescent="0.25">
      <c r="A136" s="76">
        <v>45124</v>
      </c>
      <c r="B136" t="s">
        <v>3</v>
      </c>
      <c r="D136" s="1">
        <v>32855.919999999998</v>
      </c>
    </row>
    <row r="137" spans="1:4" hidden="1" x14ac:dyDescent="0.25">
      <c r="A137" s="76">
        <v>45132</v>
      </c>
      <c r="B137" t="s">
        <v>272</v>
      </c>
      <c r="D137" s="1">
        <v>70325.64</v>
      </c>
    </row>
    <row r="138" spans="1:4" hidden="1" x14ac:dyDescent="0.25">
      <c r="A138" s="76">
        <v>45134</v>
      </c>
      <c r="B138" t="s">
        <v>270</v>
      </c>
      <c r="D138" s="1">
        <v>4200</v>
      </c>
    </row>
    <row r="139" spans="1:4" hidden="1" x14ac:dyDescent="0.25">
      <c r="A139" s="76">
        <v>45135</v>
      </c>
      <c r="B139" t="s">
        <v>3</v>
      </c>
      <c r="D139" s="1">
        <v>35016.5</v>
      </c>
    </row>
    <row r="140" spans="1:4" hidden="1" x14ac:dyDescent="0.25">
      <c r="A140" s="76">
        <v>43843</v>
      </c>
      <c r="B140" t="s">
        <v>285</v>
      </c>
      <c r="D140" s="1">
        <v>13888</v>
      </c>
    </row>
    <row r="141" spans="1:4" hidden="1" x14ac:dyDescent="0.25">
      <c r="A141" s="76">
        <v>45003</v>
      </c>
      <c r="B141" t="s">
        <v>4</v>
      </c>
      <c r="D141" s="1">
        <v>115200</v>
      </c>
    </row>
    <row r="142" spans="1:4" hidden="1" x14ac:dyDescent="0.25">
      <c r="A142" s="76">
        <v>45009</v>
      </c>
      <c r="B142" t="s">
        <v>4</v>
      </c>
      <c r="D142" s="1">
        <v>114048</v>
      </c>
    </row>
    <row r="143" spans="1:4" hidden="1" x14ac:dyDescent="0.25">
      <c r="A143" s="76">
        <v>45011</v>
      </c>
      <c r="B143" t="s">
        <v>4</v>
      </c>
      <c r="D143" s="1">
        <v>114048</v>
      </c>
    </row>
    <row r="144" spans="1:4" hidden="1" x14ac:dyDescent="0.25">
      <c r="A144" s="76">
        <v>45012</v>
      </c>
      <c r="B144" t="s">
        <v>4</v>
      </c>
      <c r="D144" s="1">
        <v>188800</v>
      </c>
    </row>
    <row r="145" spans="1:4" hidden="1" x14ac:dyDescent="0.25">
      <c r="A145" s="76">
        <v>45016</v>
      </c>
      <c r="B145" t="s">
        <v>4</v>
      </c>
      <c r="D145" s="1">
        <v>151040</v>
      </c>
    </row>
    <row r="146" spans="1:4" hidden="1" x14ac:dyDescent="0.25">
      <c r="A146" s="76">
        <v>45016</v>
      </c>
      <c r="B146" t="s">
        <v>4</v>
      </c>
      <c r="D146" s="1">
        <v>37760</v>
      </c>
    </row>
    <row r="147" spans="1:4" hidden="1" x14ac:dyDescent="0.25">
      <c r="A147" s="76">
        <v>45020</v>
      </c>
      <c r="B147" t="s">
        <v>286</v>
      </c>
      <c r="D147" s="1">
        <v>115200</v>
      </c>
    </row>
    <row r="148" spans="1:4" hidden="1" x14ac:dyDescent="0.25">
      <c r="A148" s="76">
        <v>45020</v>
      </c>
      <c r="B148" t="s">
        <v>286</v>
      </c>
      <c r="D148" s="1">
        <v>76800</v>
      </c>
    </row>
    <row r="149" spans="1:4" hidden="1" x14ac:dyDescent="0.25">
      <c r="A149" s="76">
        <v>45025</v>
      </c>
      <c r="B149" t="s">
        <v>287</v>
      </c>
      <c r="D149" s="1">
        <v>94400</v>
      </c>
    </row>
    <row r="150" spans="1:4" hidden="1" x14ac:dyDescent="0.25">
      <c r="A150" s="76">
        <v>45025</v>
      </c>
      <c r="B150" t="s">
        <v>287</v>
      </c>
      <c r="D150" s="1">
        <v>94400</v>
      </c>
    </row>
    <row r="151" spans="1:4" hidden="1" x14ac:dyDescent="0.25">
      <c r="A151" s="76">
        <v>45031</v>
      </c>
      <c r="B151" t="s">
        <v>276</v>
      </c>
      <c r="D151" s="1">
        <v>32000</v>
      </c>
    </row>
    <row r="152" spans="1:4" hidden="1" x14ac:dyDescent="0.25">
      <c r="A152" s="76">
        <v>45033</v>
      </c>
      <c r="B152" t="s">
        <v>286</v>
      </c>
      <c r="D152" s="1">
        <v>115200</v>
      </c>
    </row>
    <row r="153" spans="1:4" hidden="1" x14ac:dyDescent="0.25">
      <c r="A153" s="76">
        <v>45038</v>
      </c>
      <c r="B153" t="s">
        <v>287</v>
      </c>
      <c r="D153" s="1">
        <v>111360</v>
      </c>
    </row>
    <row r="154" spans="1:4" hidden="1" x14ac:dyDescent="0.25">
      <c r="A154" s="76">
        <v>45038</v>
      </c>
      <c r="B154" t="s">
        <v>287</v>
      </c>
      <c r="D154" s="1">
        <v>111360</v>
      </c>
    </row>
    <row r="155" spans="1:4" hidden="1" x14ac:dyDescent="0.25">
      <c r="A155" s="76">
        <v>45038</v>
      </c>
      <c r="B155" t="s">
        <v>287</v>
      </c>
      <c r="D155" s="1">
        <v>111360</v>
      </c>
    </row>
    <row r="156" spans="1:4" hidden="1" x14ac:dyDescent="0.25">
      <c r="A156" s="76">
        <v>45038</v>
      </c>
      <c r="B156" t="s">
        <v>287</v>
      </c>
      <c r="D156" s="1">
        <v>111360</v>
      </c>
    </row>
    <row r="157" spans="1:4" hidden="1" x14ac:dyDescent="0.25">
      <c r="A157" s="76">
        <v>45038</v>
      </c>
      <c r="B157" t="s">
        <v>287</v>
      </c>
      <c r="D157" s="1">
        <v>111360</v>
      </c>
    </row>
    <row r="158" spans="1:4" hidden="1" x14ac:dyDescent="0.25">
      <c r="A158" s="76">
        <v>45042</v>
      </c>
      <c r="B158" t="s">
        <v>287</v>
      </c>
      <c r="D158" s="1">
        <v>92800</v>
      </c>
    </row>
    <row r="159" spans="1:4" hidden="1" x14ac:dyDescent="0.25">
      <c r="A159" s="76">
        <v>45042</v>
      </c>
      <c r="B159" t="s">
        <v>287</v>
      </c>
      <c r="D159" s="1">
        <v>92800</v>
      </c>
    </row>
    <row r="160" spans="1:4" hidden="1" x14ac:dyDescent="0.25">
      <c r="A160" s="76">
        <v>45045</v>
      </c>
      <c r="B160" t="s">
        <v>287</v>
      </c>
      <c r="D160" s="1">
        <v>111360</v>
      </c>
    </row>
    <row r="161" spans="1:4" hidden="1" x14ac:dyDescent="0.25">
      <c r="A161" s="76">
        <v>45045</v>
      </c>
      <c r="B161" t="s">
        <v>287</v>
      </c>
      <c r="D161" s="1">
        <v>111360</v>
      </c>
    </row>
    <row r="162" spans="1:4" hidden="1" x14ac:dyDescent="0.25">
      <c r="A162" s="76">
        <v>45045</v>
      </c>
      <c r="B162" t="s">
        <v>287</v>
      </c>
      <c r="D162" s="1">
        <v>111360</v>
      </c>
    </row>
    <row r="163" spans="1:4" hidden="1" x14ac:dyDescent="0.25">
      <c r="A163" s="76">
        <v>45045</v>
      </c>
      <c r="B163" t="s">
        <v>287</v>
      </c>
      <c r="D163" s="1">
        <v>111360</v>
      </c>
    </row>
    <row r="164" spans="1:4" hidden="1" x14ac:dyDescent="0.25">
      <c r="A164" s="76">
        <v>45045</v>
      </c>
      <c r="B164" t="s">
        <v>287</v>
      </c>
      <c r="D164" s="1">
        <v>111360</v>
      </c>
    </row>
    <row r="165" spans="1:4" hidden="1" x14ac:dyDescent="0.25">
      <c r="A165" s="76">
        <v>45052</v>
      </c>
      <c r="B165" t="s">
        <v>287</v>
      </c>
      <c r="D165" s="1">
        <v>111360</v>
      </c>
    </row>
    <row r="166" spans="1:4" hidden="1" x14ac:dyDescent="0.25">
      <c r="A166" s="76">
        <v>45052</v>
      </c>
      <c r="B166" t="s">
        <v>287</v>
      </c>
      <c r="D166" s="1">
        <v>111360</v>
      </c>
    </row>
    <row r="167" spans="1:4" hidden="1" x14ac:dyDescent="0.25">
      <c r="A167" s="76">
        <v>45052</v>
      </c>
      <c r="B167" t="s">
        <v>287</v>
      </c>
      <c r="D167" s="1">
        <v>111360</v>
      </c>
    </row>
    <row r="168" spans="1:4" hidden="1" x14ac:dyDescent="0.25">
      <c r="A168" s="76">
        <v>45052</v>
      </c>
      <c r="B168" t="s">
        <v>287</v>
      </c>
      <c r="D168" s="1">
        <v>111360</v>
      </c>
    </row>
    <row r="169" spans="1:4" hidden="1" x14ac:dyDescent="0.25">
      <c r="A169" s="76">
        <v>45052</v>
      </c>
      <c r="B169" t="s">
        <v>287</v>
      </c>
      <c r="D169" s="1">
        <v>111360</v>
      </c>
    </row>
    <row r="170" spans="1:4" hidden="1" x14ac:dyDescent="0.25">
      <c r="A170" s="76">
        <v>45052</v>
      </c>
      <c r="B170" t="s">
        <v>287</v>
      </c>
      <c r="D170" s="1">
        <v>111360</v>
      </c>
    </row>
    <row r="171" spans="1:4" hidden="1" x14ac:dyDescent="0.25">
      <c r="A171" s="76">
        <v>45052</v>
      </c>
      <c r="B171" t="s">
        <v>287</v>
      </c>
      <c r="D171" s="1">
        <v>111360</v>
      </c>
    </row>
    <row r="172" spans="1:4" hidden="1" x14ac:dyDescent="0.25">
      <c r="A172" s="76">
        <v>45052</v>
      </c>
      <c r="B172" t="s">
        <v>287</v>
      </c>
      <c r="D172" s="1">
        <v>111360</v>
      </c>
    </row>
    <row r="173" spans="1:4" hidden="1" x14ac:dyDescent="0.25">
      <c r="A173" s="76">
        <v>45054</v>
      </c>
      <c r="B173" t="s">
        <v>287</v>
      </c>
      <c r="D173" s="1">
        <v>92800</v>
      </c>
    </row>
    <row r="174" spans="1:4" hidden="1" x14ac:dyDescent="0.25">
      <c r="A174" s="76">
        <v>45054</v>
      </c>
      <c r="B174" t="s">
        <v>287</v>
      </c>
      <c r="D174" s="1">
        <v>92800</v>
      </c>
    </row>
    <row r="175" spans="1:4" hidden="1" x14ac:dyDescent="0.25">
      <c r="A175" s="76">
        <v>45054</v>
      </c>
      <c r="B175" t="s">
        <v>287</v>
      </c>
      <c r="D175" s="1">
        <v>111360</v>
      </c>
    </row>
    <row r="176" spans="1:4" hidden="1" x14ac:dyDescent="0.25">
      <c r="A176" s="76">
        <v>45054</v>
      </c>
      <c r="B176" t="s">
        <v>287</v>
      </c>
      <c r="D176" s="1">
        <v>111360</v>
      </c>
    </row>
    <row r="177" spans="1:4" hidden="1" x14ac:dyDescent="0.25">
      <c r="A177" s="76">
        <v>45059</v>
      </c>
      <c r="B177" t="s">
        <v>288</v>
      </c>
      <c r="D177" s="1">
        <v>74240</v>
      </c>
    </row>
    <row r="178" spans="1:4" hidden="1" x14ac:dyDescent="0.25">
      <c r="A178" s="76">
        <v>45062</v>
      </c>
      <c r="B178" t="s">
        <v>288</v>
      </c>
      <c r="D178" s="1">
        <v>148480</v>
      </c>
    </row>
    <row r="179" spans="1:4" hidden="1" x14ac:dyDescent="0.25">
      <c r="A179" s="76">
        <v>45062</v>
      </c>
      <c r="B179" t="s">
        <v>288</v>
      </c>
      <c r="D179" s="1">
        <v>148480</v>
      </c>
    </row>
    <row r="180" spans="1:4" hidden="1" x14ac:dyDescent="0.25">
      <c r="A180" s="76">
        <v>45062</v>
      </c>
      <c r="B180" t="s">
        <v>288</v>
      </c>
      <c r="D180" s="1">
        <v>148480</v>
      </c>
    </row>
    <row r="181" spans="1:4" hidden="1" x14ac:dyDescent="0.25">
      <c r="A181" s="76">
        <v>45062</v>
      </c>
      <c r="B181" t="s">
        <v>288</v>
      </c>
      <c r="D181" s="1">
        <v>185600</v>
      </c>
    </row>
    <row r="182" spans="1:4" hidden="1" x14ac:dyDescent="0.25">
      <c r="A182" s="76">
        <v>45062</v>
      </c>
      <c r="B182" t="s">
        <v>288</v>
      </c>
      <c r="D182" s="1">
        <v>148480</v>
      </c>
    </row>
    <row r="183" spans="1:4" hidden="1" x14ac:dyDescent="0.25">
      <c r="A183" s="76">
        <v>45062</v>
      </c>
      <c r="B183" t="s">
        <v>288</v>
      </c>
      <c r="D183" s="1">
        <v>92800</v>
      </c>
    </row>
    <row r="184" spans="1:4" hidden="1" x14ac:dyDescent="0.25">
      <c r="A184" s="76">
        <v>45063</v>
      </c>
      <c r="B184" t="s">
        <v>288</v>
      </c>
      <c r="D184" s="1">
        <v>185600</v>
      </c>
    </row>
    <row r="185" spans="1:4" hidden="1" x14ac:dyDescent="0.25">
      <c r="A185" s="76">
        <v>45063</v>
      </c>
      <c r="B185" t="s">
        <v>288</v>
      </c>
      <c r="D185" s="1">
        <v>148480</v>
      </c>
    </row>
    <row r="186" spans="1:4" hidden="1" x14ac:dyDescent="0.25">
      <c r="A186" s="76">
        <v>45063</v>
      </c>
      <c r="B186" t="s">
        <v>288</v>
      </c>
      <c r="D186" s="1">
        <v>185600</v>
      </c>
    </row>
    <row r="187" spans="1:4" hidden="1" x14ac:dyDescent="0.25">
      <c r="A187" s="76">
        <v>45063</v>
      </c>
      <c r="B187" t="s">
        <v>288</v>
      </c>
      <c r="D187" s="1">
        <v>185600</v>
      </c>
    </row>
    <row r="188" spans="1:4" hidden="1" x14ac:dyDescent="0.25">
      <c r="A188" s="76">
        <v>45066</v>
      </c>
      <c r="B188" t="s">
        <v>288</v>
      </c>
      <c r="D188" s="1">
        <v>74240</v>
      </c>
    </row>
    <row r="189" spans="1:4" hidden="1" x14ac:dyDescent="0.25">
      <c r="A189" s="76">
        <v>45067</v>
      </c>
      <c r="B189" t="s">
        <v>287</v>
      </c>
      <c r="D189" s="1">
        <v>92800</v>
      </c>
    </row>
    <row r="190" spans="1:4" hidden="1" x14ac:dyDescent="0.25">
      <c r="A190" s="76">
        <v>45067</v>
      </c>
      <c r="B190" t="s">
        <v>287</v>
      </c>
      <c r="D190" s="1">
        <v>92800</v>
      </c>
    </row>
    <row r="191" spans="1:4" hidden="1" x14ac:dyDescent="0.25">
      <c r="A191" s="76">
        <v>45073</v>
      </c>
      <c r="B191" t="s">
        <v>287</v>
      </c>
      <c r="D191" s="1">
        <v>222720</v>
      </c>
    </row>
    <row r="192" spans="1:4" hidden="1" x14ac:dyDescent="0.25">
      <c r="A192" s="76">
        <v>45075</v>
      </c>
      <c r="B192" t="s">
        <v>286</v>
      </c>
      <c r="D192" s="1">
        <v>74240</v>
      </c>
    </row>
    <row r="193" spans="1:4" hidden="1" x14ac:dyDescent="0.25">
      <c r="A193" s="76">
        <v>45075</v>
      </c>
      <c r="B193" t="s">
        <v>286</v>
      </c>
      <c r="D193" s="1">
        <v>148480</v>
      </c>
    </row>
    <row r="194" spans="1:4" hidden="1" x14ac:dyDescent="0.25">
      <c r="A194" s="76">
        <v>45075</v>
      </c>
      <c r="B194" t="s">
        <v>286</v>
      </c>
      <c r="D194" s="1">
        <v>148480</v>
      </c>
    </row>
    <row r="195" spans="1:4" hidden="1" x14ac:dyDescent="0.25">
      <c r="A195" s="76">
        <v>45075</v>
      </c>
      <c r="B195" t="s">
        <v>286</v>
      </c>
      <c r="D195" s="1">
        <v>148480</v>
      </c>
    </row>
    <row r="196" spans="1:4" hidden="1" x14ac:dyDescent="0.25">
      <c r="A196" s="76">
        <v>45075</v>
      </c>
      <c r="B196" t="s">
        <v>286</v>
      </c>
      <c r="D196" s="1">
        <v>148480</v>
      </c>
    </row>
    <row r="197" spans="1:4" hidden="1" x14ac:dyDescent="0.25">
      <c r="A197" s="76">
        <v>45075</v>
      </c>
      <c r="B197" t="s">
        <v>286</v>
      </c>
      <c r="D197" s="1">
        <v>74240</v>
      </c>
    </row>
    <row r="198" spans="1:4" hidden="1" x14ac:dyDescent="0.25">
      <c r="A198" s="76">
        <v>45075</v>
      </c>
      <c r="B198" t="s">
        <v>286</v>
      </c>
      <c r="D198" s="1">
        <v>111360</v>
      </c>
    </row>
    <row r="199" spans="1:4" hidden="1" x14ac:dyDescent="0.25">
      <c r="A199" s="76">
        <v>45076</v>
      </c>
      <c r="B199" t="s">
        <v>286</v>
      </c>
      <c r="D199" s="1">
        <v>185600</v>
      </c>
    </row>
    <row r="200" spans="1:4" hidden="1" x14ac:dyDescent="0.25">
      <c r="A200" s="76">
        <v>45077</v>
      </c>
      <c r="B200" t="s">
        <v>286</v>
      </c>
      <c r="D200" s="1">
        <v>74240</v>
      </c>
    </row>
    <row r="201" spans="1:4" hidden="1" x14ac:dyDescent="0.25">
      <c r="A201" s="76">
        <v>45078</v>
      </c>
      <c r="B201" t="s">
        <v>287</v>
      </c>
      <c r="D201" s="1">
        <v>185600</v>
      </c>
    </row>
    <row r="202" spans="1:4" hidden="1" x14ac:dyDescent="0.25">
      <c r="A202" s="76">
        <v>45078</v>
      </c>
      <c r="B202" t="s">
        <v>287</v>
      </c>
      <c r="D202" s="1">
        <v>185600</v>
      </c>
    </row>
    <row r="203" spans="1:4" hidden="1" x14ac:dyDescent="0.25">
      <c r="A203" s="76">
        <v>45094</v>
      </c>
      <c r="B203" t="s">
        <v>286</v>
      </c>
      <c r="D203" s="1">
        <v>93440</v>
      </c>
    </row>
    <row r="204" spans="1:4" hidden="1" x14ac:dyDescent="0.25">
      <c r="A204" s="76">
        <v>45094</v>
      </c>
      <c r="B204" t="s">
        <v>286</v>
      </c>
      <c r="D204" s="1">
        <v>93440</v>
      </c>
    </row>
    <row r="205" spans="1:4" hidden="1" x14ac:dyDescent="0.25">
      <c r="A205" s="76">
        <v>45097</v>
      </c>
      <c r="B205" t="s">
        <v>287</v>
      </c>
      <c r="D205" s="1">
        <v>224256</v>
      </c>
    </row>
    <row r="206" spans="1:4" hidden="1" x14ac:dyDescent="0.25">
      <c r="A206" s="111">
        <v>45101</v>
      </c>
      <c r="B206" t="s">
        <v>287</v>
      </c>
      <c r="D206" s="1">
        <v>112128</v>
      </c>
    </row>
    <row r="207" spans="1:4" hidden="1" x14ac:dyDescent="0.25">
      <c r="A207" s="112">
        <v>45101</v>
      </c>
      <c r="B207" t="s">
        <v>287</v>
      </c>
      <c r="D207" s="1">
        <v>112128</v>
      </c>
    </row>
    <row r="208" spans="1:4" hidden="1" x14ac:dyDescent="0.25">
      <c r="A208" s="112">
        <v>45108</v>
      </c>
      <c r="B208" t="s">
        <v>287</v>
      </c>
      <c r="D208" s="1">
        <v>93440</v>
      </c>
    </row>
    <row r="209" spans="1:4" hidden="1" x14ac:dyDescent="0.25">
      <c r="A209" s="112">
        <v>45108</v>
      </c>
      <c r="B209" t="s">
        <v>287</v>
      </c>
      <c r="D209" s="1">
        <v>93440</v>
      </c>
    </row>
    <row r="210" spans="1:4" hidden="1" x14ac:dyDescent="0.25">
      <c r="A210" s="112">
        <v>45115</v>
      </c>
      <c r="B210" t="s">
        <v>287</v>
      </c>
      <c r="D210" s="1">
        <v>92800</v>
      </c>
    </row>
    <row r="211" spans="1:4" hidden="1" x14ac:dyDescent="0.25">
      <c r="A211" s="112">
        <v>45115</v>
      </c>
      <c r="B211" t="s">
        <v>287</v>
      </c>
      <c r="D211" s="1">
        <v>92800</v>
      </c>
    </row>
    <row r="212" spans="1:4" hidden="1" x14ac:dyDescent="0.25">
      <c r="A212" s="112">
        <v>45118</v>
      </c>
      <c r="B212" t="s">
        <v>287</v>
      </c>
      <c r="D212" s="1">
        <v>111360</v>
      </c>
    </row>
    <row r="213" spans="1:4" hidden="1" x14ac:dyDescent="0.25">
      <c r="A213" s="112">
        <v>45119</v>
      </c>
      <c r="B213" t="s">
        <v>287</v>
      </c>
      <c r="D213" s="1">
        <v>111360</v>
      </c>
    </row>
    <row r="214" spans="1:4" hidden="1" x14ac:dyDescent="0.25">
      <c r="A214" s="112">
        <v>45119</v>
      </c>
      <c r="B214" t="s">
        <v>287</v>
      </c>
      <c r="D214" s="1">
        <v>111360</v>
      </c>
    </row>
    <row r="215" spans="1:4" hidden="1" x14ac:dyDescent="0.25">
      <c r="A215" s="112">
        <v>45119</v>
      </c>
      <c r="B215" t="s">
        <v>287</v>
      </c>
      <c r="D215" s="1">
        <v>111360</v>
      </c>
    </row>
    <row r="216" spans="1:4" hidden="1" x14ac:dyDescent="0.25">
      <c r="A216" s="112">
        <v>45122</v>
      </c>
      <c r="B216" t="s">
        <v>289</v>
      </c>
      <c r="D216" s="1">
        <v>185600</v>
      </c>
    </row>
    <row r="217" spans="1:4" hidden="1" x14ac:dyDescent="0.25">
      <c r="A217" s="112">
        <v>45135</v>
      </c>
      <c r="B217" t="s">
        <v>289</v>
      </c>
      <c r="D217" s="1">
        <v>91840</v>
      </c>
    </row>
    <row r="218" spans="1:4" hidden="1" x14ac:dyDescent="0.25">
      <c r="A218" s="112">
        <v>45135</v>
      </c>
      <c r="B218" t="s">
        <v>289</v>
      </c>
      <c r="D218" s="1">
        <v>183680</v>
      </c>
    </row>
    <row r="219" spans="1:4" hidden="1" x14ac:dyDescent="0.25">
      <c r="A219" s="112">
        <v>45135</v>
      </c>
      <c r="B219" t="s">
        <v>289</v>
      </c>
      <c r="D219" s="1">
        <v>183680</v>
      </c>
    </row>
    <row r="220" spans="1:4" hidden="1" x14ac:dyDescent="0.25">
      <c r="A220" s="112">
        <v>45135</v>
      </c>
      <c r="B220" t="s">
        <v>289</v>
      </c>
      <c r="D220" s="1">
        <v>91840</v>
      </c>
    </row>
    <row r="221" spans="1:4" hidden="1" x14ac:dyDescent="0.25">
      <c r="A221" s="112">
        <v>43708</v>
      </c>
      <c r="B221" t="s">
        <v>290</v>
      </c>
      <c r="D221" s="1">
        <v>8531.2599999999984</v>
      </c>
    </row>
    <row r="222" spans="1:4" hidden="1" x14ac:dyDescent="0.25">
      <c r="A222" s="112">
        <v>43830</v>
      </c>
      <c r="B222" t="s">
        <v>54</v>
      </c>
      <c r="D222" s="1">
        <v>12311.259999999998</v>
      </c>
    </row>
    <row r="223" spans="1:4" hidden="1" x14ac:dyDescent="0.25">
      <c r="A223" s="112">
        <v>43830</v>
      </c>
      <c r="B223" t="s">
        <v>5</v>
      </c>
      <c r="D223" s="1">
        <v>25552.800000000003</v>
      </c>
    </row>
    <row r="224" spans="1:4" hidden="1" x14ac:dyDescent="0.25">
      <c r="A224" s="112">
        <v>43845</v>
      </c>
      <c r="B224" t="s">
        <v>5</v>
      </c>
      <c r="D224" s="1">
        <v>55666.8</v>
      </c>
    </row>
    <row r="225" spans="1:4" hidden="1" x14ac:dyDescent="0.25">
      <c r="A225" s="112">
        <v>43861</v>
      </c>
      <c r="B225" t="s">
        <v>54</v>
      </c>
      <c r="D225" s="1">
        <v>7185</v>
      </c>
    </row>
    <row r="226" spans="1:4" hidden="1" x14ac:dyDescent="0.25">
      <c r="A226" s="112">
        <v>43890</v>
      </c>
      <c r="B226" t="s">
        <v>65</v>
      </c>
      <c r="D226" s="1">
        <v>24024</v>
      </c>
    </row>
    <row r="227" spans="1:4" hidden="1" x14ac:dyDescent="0.25">
      <c r="A227" s="112">
        <v>44165</v>
      </c>
      <c r="B227" t="s">
        <v>65</v>
      </c>
      <c r="D227" s="1">
        <v>33075</v>
      </c>
    </row>
    <row r="228" spans="1:4" hidden="1" x14ac:dyDescent="0.25">
      <c r="A228" s="112">
        <v>44165</v>
      </c>
      <c r="B228" t="s">
        <v>5</v>
      </c>
      <c r="D228" s="1">
        <v>26082</v>
      </c>
    </row>
    <row r="229" spans="1:4" hidden="1" x14ac:dyDescent="0.25">
      <c r="A229" s="112">
        <v>44196</v>
      </c>
      <c r="B229" t="s">
        <v>65</v>
      </c>
      <c r="D229" s="1">
        <v>21117.599999999999</v>
      </c>
    </row>
    <row r="230" spans="1:4" hidden="1" x14ac:dyDescent="0.25">
      <c r="A230" s="112">
        <v>44196</v>
      </c>
      <c r="B230" t="s">
        <v>65</v>
      </c>
      <c r="D230" s="1">
        <v>70978.959999999992</v>
      </c>
    </row>
    <row r="231" spans="1:4" hidden="1" x14ac:dyDescent="0.25">
      <c r="A231" s="112">
        <v>44196</v>
      </c>
      <c r="B231" t="s">
        <v>269</v>
      </c>
      <c r="D231" s="1">
        <v>26460</v>
      </c>
    </row>
    <row r="232" spans="1:4" hidden="1" x14ac:dyDescent="0.25">
      <c r="A232" s="112">
        <v>44227</v>
      </c>
      <c r="B232" t="s">
        <v>65</v>
      </c>
      <c r="D232" s="1">
        <v>33075</v>
      </c>
    </row>
    <row r="233" spans="1:4" hidden="1" x14ac:dyDescent="0.25">
      <c r="A233" s="112">
        <v>44865</v>
      </c>
      <c r="B233" t="s">
        <v>66</v>
      </c>
      <c r="D233" s="1">
        <v>4357.5</v>
      </c>
    </row>
    <row r="234" spans="1:4" hidden="1" x14ac:dyDescent="0.25">
      <c r="A234" s="112">
        <v>44880</v>
      </c>
      <c r="B234" t="s">
        <v>66</v>
      </c>
      <c r="D234" s="1">
        <v>4147.5</v>
      </c>
    </row>
    <row r="235" spans="1:4" hidden="1" x14ac:dyDescent="0.25">
      <c r="A235" s="112">
        <v>44998</v>
      </c>
      <c r="B235" t="s">
        <v>10</v>
      </c>
      <c r="D235" s="1">
        <v>27540.46</v>
      </c>
    </row>
    <row r="236" spans="1:4" hidden="1" x14ac:dyDescent="0.25">
      <c r="A236" s="112">
        <v>45012</v>
      </c>
      <c r="B236" t="s">
        <v>268</v>
      </c>
      <c r="D236" s="1">
        <v>89838</v>
      </c>
    </row>
    <row r="237" spans="1:4" hidden="1" x14ac:dyDescent="0.25">
      <c r="A237" s="112">
        <v>45015</v>
      </c>
      <c r="B237" t="s">
        <v>268</v>
      </c>
      <c r="D237" s="1">
        <v>26068.36</v>
      </c>
    </row>
    <row r="238" spans="1:4" hidden="1" x14ac:dyDescent="0.25">
      <c r="A238" s="112">
        <v>45016</v>
      </c>
      <c r="B238" t="s">
        <v>269</v>
      </c>
      <c r="D238" s="1">
        <v>48567.759999999995</v>
      </c>
    </row>
    <row r="239" spans="1:4" hidden="1" x14ac:dyDescent="0.25">
      <c r="A239" s="112">
        <v>45016</v>
      </c>
      <c r="B239" t="s">
        <v>5</v>
      </c>
      <c r="D239" s="1">
        <v>52409.7</v>
      </c>
    </row>
    <row r="240" spans="1:4" hidden="1" x14ac:dyDescent="0.25">
      <c r="A240" s="112">
        <v>45016</v>
      </c>
      <c r="B240" t="s">
        <v>10</v>
      </c>
      <c r="D240" s="1">
        <v>52943.100000000006</v>
      </c>
    </row>
    <row r="241" spans="1:4" hidden="1" x14ac:dyDescent="0.25">
      <c r="A241" s="112">
        <v>45016</v>
      </c>
      <c r="B241" t="s">
        <v>291</v>
      </c>
      <c r="D241" s="1">
        <v>72377.56</v>
      </c>
    </row>
    <row r="242" spans="1:4" hidden="1" x14ac:dyDescent="0.25">
      <c r="A242" s="112">
        <v>45021</v>
      </c>
      <c r="B242" t="s">
        <v>268</v>
      </c>
      <c r="D242" s="1">
        <v>28182</v>
      </c>
    </row>
    <row r="243" spans="1:4" hidden="1" x14ac:dyDescent="0.25">
      <c r="A243" s="112">
        <v>45024</v>
      </c>
      <c r="B243" t="s">
        <v>292</v>
      </c>
      <c r="D243" s="1">
        <v>59625</v>
      </c>
    </row>
    <row r="244" spans="1:4" hidden="1" x14ac:dyDescent="0.25">
      <c r="A244" s="112">
        <v>45025</v>
      </c>
      <c r="B244" t="s">
        <v>10</v>
      </c>
      <c r="D244" s="1">
        <v>32263.879999999997</v>
      </c>
    </row>
    <row r="245" spans="1:4" hidden="1" x14ac:dyDescent="0.25">
      <c r="A245" s="112">
        <v>45031</v>
      </c>
      <c r="B245" t="s">
        <v>293</v>
      </c>
      <c r="D245" s="1">
        <v>24210.9</v>
      </c>
    </row>
    <row r="246" spans="1:4" hidden="1" x14ac:dyDescent="0.25">
      <c r="A246" s="112">
        <v>45031</v>
      </c>
      <c r="B246" t="s">
        <v>294</v>
      </c>
      <c r="D246" s="1">
        <v>127554</v>
      </c>
    </row>
    <row r="247" spans="1:4" hidden="1" x14ac:dyDescent="0.25">
      <c r="A247" s="112">
        <v>45040</v>
      </c>
      <c r="B247" t="s">
        <v>291</v>
      </c>
      <c r="D247" s="1">
        <v>17321.86</v>
      </c>
    </row>
    <row r="248" spans="1:4" hidden="1" x14ac:dyDescent="0.25">
      <c r="A248" s="112">
        <v>45040</v>
      </c>
      <c r="B248" t="s">
        <v>268</v>
      </c>
      <c r="D248" s="1">
        <v>87387.299999999988</v>
      </c>
    </row>
    <row r="249" spans="1:4" hidden="1" x14ac:dyDescent="0.25">
      <c r="A249" s="112">
        <v>45041</v>
      </c>
      <c r="B249" t="s">
        <v>295</v>
      </c>
      <c r="D249" s="1">
        <v>13393.279999999999</v>
      </c>
    </row>
    <row r="250" spans="1:4" hidden="1" x14ac:dyDescent="0.25">
      <c r="A250" s="112">
        <v>45041</v>
      </c>
      <c r="B250" t="s">
        <v>10</v>
      </c>
      <c r="D250" s="1">
        <v>100641.98000000001</v>
      </c>
    </row>
    <row r="251" spans="1:4" hidden="1" x14ac:dyDescent="0.25">
      <c r="A251" s="112">
        <v>45042</v>
      </c>
      <c r="B251" t="s">
        <v>268</v>
      </c>
      <c r="D251" s="1">
        <v>87845.62</v>
      </c>
    </row>
    <row r="252" spans="1:4" hidden="1" x14ac:dyDescent="0.25">
      <c r="A252" s="112">
        <v>45045</v>
      </c>
      <c r="B252" t="s">
        <v>55</v>
      </c>
      <c r="D252" s="1">
        <v>50652.520000000004</v>
      </c>
    </row>
    <row r="253" spans="1:4" hidden="1" x14ac:dyDescent="0.25">
      <c r="A253" s="112">
        <v>45046</v>
      </c>
      <c r="B253" t="s">
        <v>269</v>
      </c>
      <c r="D253" s="1">
        <v>101164.35999999999</v>
      </c>
    </row>
    <row r="254" spans="1:4" hidden="1" x14ac:dyDescent="0.25">
      <c r="A254" s="112">
        <v>45046</v>
      </c>
      <c r="B254" t="s">
        <v>269</v>
      </c>
      <c r="D254" s="1">
        <v>78788.320000000007</v>
      </c>
    </row>
    <row r="255" spans="1:4" hidden="1" x14ac:dyDescent="0.25">
      <c r="A255" s="112">
        <v>45046</v>
      </c>
      <c r="B255" t="s">
        <v>269</v>
      </c>
      <c r="D255" s="1">
        <v>80890.420000000013</v>
      </c>
    </row>
    <row r="256" spans="1:4" hidden="1" x14ac:dyDescent="0.25">
      <c r="A256" s="112">
        <v>45046</v>
      </c>
      <c r="B256" t="s">
        <v>269</v>
      </c>
      <c r="D256" s="1">
        <v>36948.460000000006</v>
      </c>
    </row>
    <row r="257" spans="1:4" hidden="1" x14ac:dyDescent="0.25">
      <c r="A257" s="112">
        <v>45046</v>
      </c>
      <c r="B257" t="s">
        <v>65</v>
      </c>
      <c r="D257" s="1">
        <v>43942.5</v>
      </c>
    </row>
    <row r="258" spans="1:4" hidden="1" x14ac:dyDescent="0.25">
      <c r="A258" s="112">
        <v>45046</v>
      </c>
      <c r="B258" t="s">
        <v>293</v>
      </c>
      <c r="D258" s="1">
        <v>43489.960000000006</v>
      </c>
    </row>
    <row r="259" spans="1:4" hidden="1" x14ac:dyDescent="0.25">
      <c r="A259" s="112">
        <v>45046</v>
      </c>
      <c r="B259" t="s">
        <v>268</v>
      </c>
      <c r="D259" s="1">
        <v>75929.179999999993</v>
      </c>
    </row>
    <row r="260" spans="1:4" hidden="1" x14ac:dyDescent="0.25">
      <c r="A260" s="112">
        <v>45046</v>
      </c>
      <c r="B260" t="s">
        <v>268</v>
      </c>
      <c r="D260" s="1">
        <v>28059.68</v>
      </c>
    </row>
    <row r="261" spans="1:4" hidden="1" x14ac:dyDescent="0.25">
      <c r="A261" s="112">
        <v>45046</v>
      </c>
      <c r="B261" t="s">
        <v>291</v>
      </c>
      <c r="D261" s="1">
        <v>30723</v>
      </c>
    </row>
    <row r="262" spans="1:4" hidden="1" x14ac:dyDescent="0.25">
      <c r="A262" s="112">
        <v>45046</v>
      </c>
      <c r="B262" t="s">
        <v>294</v>
      </c>
      <c r="D262" s="1">
        <v>103592.48000000001</v>
      </c>
    </row>
    <row r="263" spans="1:4" hidden="1" x14ac:dyDescent="0.25">
      <c r="A263" s="112">
        <v>45048</v>
      </c>
      <c r="B263" t="s">
        <v>292</v>
      </c>
      <c r="D263" s="1">
        <v>119249.99999999999</v>
      </c>
    </row>
    <row r="264" spans="1:4" hidden="1" x14ac:dyDescent="0.25">
      <c r="A264" s="112">
        <v>45049</v>
      </c>
      <c r="B264" t="s">
        <v>292</v>
      </c>
      <c r="D264" s="1">
        <v>119249.99999999999</v>
      </c>
    </row>
    <row r="265" spans="1:4" hidden="1" x14ac:dyDescent="0.25">
      <c r="A265" s="112">
        <v>45050</v>
      </c>
      <c r="B265" t="s">
        <v>63</v>
      </c>
      <c r="D265" s="1">
        <v>7245</v>
      </c>
    </row>
    <row r="266" spans="1:4" hidden="1" x14ac:dyDescent="0.25">
      <c r="A266" s="112">
        <v>45051</v>
      </c>
      <c r="B266" t="s">
        <v>295</v>
      </c>
      <c r="D266" s="1">
        <v>65336.259999999995</v>
      </c>
    </row>
    <row r="267" spans="1:4" hidden="1" x14ac:dyDescent="0.25">
      <c r="A267" s="112">
        <v>45051</v>
      </c>
      <c r="B267" t="s">
        <v>64</v>
      </c>
      <c r="D267" s="1">
        <v>33075</v>
      </c>
    </row>
    <row r="268" spans="1:4" hidden="1" x14ac:dyDescent="0.25">
      <c r="A268" s="112">
        <v>45052</v>
      </c>
      <c r="B268" t="s">
        <v>268</v>
      </c>
      <c r="D268" s="1">
        <v>87081.760000000009</v>
      </c>
    </row>
    <row r="269" spans="1:4" hidden="1" x14ac:dyDescent="0.25">
      <c r="A269" s="112">
        <v>45053</v>
      </c>
      <c r="B269" t="s">
        <v>268</v>
      </c>
      <c r="D269" s="1">
        <v>98096.260000000009</v>
      </c>
    </row>
    <row r="270" spans="1:4" hidden="1" x14ac:dyDescent="0.25">
      <c r="A270" s="112">
        <v>45056</v>
      </c>
      <c r="B270" t="s">
        <v>292</v>
      </c>
      <c r="D270" s="1">
        <v>119249.99999999999</v>
      </c>
    </row>
    <row r="271" spans="1:4" hidden="1" x14ac:dyDescent="0.25">
      <c r="A271" s="112">
        <v>45056</v>
      </c>
      <c r="B271" t="s">
        <v>268</v>
      </c>
      <c r="D271" s="1">
        <v>83771.62</v>
      </c>
    </row>
    <row r="272" spans="1:4" hidden="1" x14ac:dyDescent="0.25">
      <c r="A272" s="112">
        <v>45059</v>
      </c>
      <c r="B272" t="s">
        <v>268</v>
      </c>
      <c r="D272" s="1">
        <v>94975.12</v>
      </c>
    </row>
    <row r="273" spans="1:4" hidden="1" x14ac:dyDescent="0.25">
      <c r="A273" s="112">
        <v>45061</v>
      </c>
      <c r="B273" t="s">
        <v>292</v>
      </c>
      <c r="D273" s="1">
        <v>119249.99999999999</v>
      </c>
    </row>
    <row r="274" spans="1:4" hidden="1" x14ac:dyDescent="0.25">
      <c r="A274" s="112">
        <v>45061</v>
      </c>
      <c r="B274" t="s">
        <v>294</v>
      </c>
      <c r="D274" s="1">
        <v>109620</v>
      </c>
    </row>
    <row r="275" spans="1:4" hidden="1" x14ac:dyDescent="0.25">
      <c r="A275" s="112">
        <v>45061</v>
      </c>
      <c r="B275" t="s">
        <v>291</v>
      </c>
      <c r="D275" s="1">
        <v>31161.9</v>
      </c>
    </row>
    <row r="276" spans="1:4" hidden="1" x14ac:dyDescent="0.25">
      <c r="A276" s="112">
        <v>45061</v>
      </c>
      <c r="B276" t="s">
        <v>65</v>
      </c>
      <c r="D276" s="1">
        <v>26884.199999999997</v>
      </c>
    </row>
    <row r="277" spans="1:4" hidden="1" x14ac:dyDescent="0.25">
      <c r="A277" s="112">
        <v>45061</v>
      </c>
      <c r="B277" t="s">
        <v>269</v>
      </c>
      <c r="D277" s="1">
        <v>103447.57999999999</v>
      </c>
    </row>
    <row r="278" spans="1:4" hidden="1" x14ac:dyDescent="0.25">
      <c r="A278" s="112">
        <v>45061</v>
      </c>
      <c r="B278" t="s">
        <v>269</v>
      </c>
      <c r="D278" s="1">
        <v>91764.760000000009</v>
      </c>
    </row>
    <row r="279" spans="1:4" hidden="1" x14ac:dyDescent="0.25">
      <c r="A279" s="112">
        <v>45061</v>
      </c>
      <c r="B279" t="s">
        <v>269</v>
      </c>
      <c r="D279" s="1">
        <v>97456.799999999988</v>
      </c>
    </row>
    <row r="280" spans="1:4" hidden="1" x14ac:dyDescent="0.25">
      <c r="A280" s="112">
        <v>45061</v>
      </c>
      <c r="B280" t="s">
        <v>269</v>
      </c>
      <c r="D280" s="1">
        <v>85943.56</v>
      </c>
    </row>
    <row r="281" spans="1:4" hidden="1" x14ac:dyDescent="0.25">
      <c r="A281" s="112">
        <v>45061</v>
      </c>
      <c r="B281" t="s">
        <v>269</v>
      </c>
      <c r="D281" s="1">
        <v>101749.72</v>
      </c>
    </row>
    <row r="282" spans="1:4" hidden="1" x14ac:dyDescent="0.25">
      <c r="A282" s="112">
        <v>45061</v>
      </c>
      <c r="B282" t="s">
        <v>269</v>
      </c>
      <c r="D282" s="1">
        <v>96827.859999999986</v>
      </c>
    </row>
    <row r="283" spans="1:4" hidden="1" x14ac:dyDescent="0.25">
      <c r="A283" s="112">
        <v>45061</v>
      </c>
      <c r="B283" t="s">
        <v>269</v>
      </c>
      <c r="D283" s="1">
        <v>99954.22</v>
      </c>
    </row>
    <row r="284" spans="1:4" hidden="1" x14ac:dyDescent="0.25">
      <c r="A284" s="112">
        <v>45061</v>
      </c>
      <c r="B284" t="s">
        <v>269</v>
      </c>
      <c r="D284" s="1">
        <v>99165.68</v>
      </c>
    </row>
    <row r="285" spans="1:4" hidden="1" x14ac:dyDescent="0.25">
      <c r="A285" s="112">
        <v>45061</v>
      </c>
      <c r="B285" t="s">
        <v>269</v>
      </c>
      <c r="D285" s="1">
        <v>103002.9</v>
      </c>
    </row>
    <row r="286" spans="1:4" hidden="1" x14ac:dyDescent="0.25">
      <c r="A286" s="112">
        <v>45061</v>
      </c>
      <c r="B286" t="s">
        <v>268</v>
      </c>
      <c r="D286" s="1">
        <v>64036.880000000005</v>
      </c>
    </row>
    <row r="287" spans="1:4" hidden="1" x14ac:dyDescent="0.25">
      <c r="A287" s="112">
        <v>45066</v>
      </c>
      <c r="B287" t="s">
        <v>63</v>
      </c>
      <c r="D287" s="1">
        <v>7245</v>
      </c>
    </row>
    <row r="288" spans="1:4" hidden="1" x14ac:dyDescent="0.25">
      <c r="A288" s="112">
        <v>45066</v>
      </c>
      <c r="B288" t="s">
        <v>292</v>
      </c>
      <c r="D288" s="1">
        <v>119249.99999999999</v>
      </c>
    </row>
    <row r="289" spans="1:4" hidden="1" x14ac:dyDescent="0.25">
      <c r="A289" s="112">
        <v>45069</v>
      </c>
      <c r="B289" t="s">
        <v>55</v>
      </c>
      <c r="D289" s="1">
        <v>24578.400000000001</v>
      </c>
    </row>
    <row r="290" spans="1:4" hidden="1" x14ac:dyDescent="0.25">
      <c r="A290" s="112">
        <v>45070</v>
      </c>
      <c r="B290" t="s">
        <v>295</v>
      </c>
      <c r="D290" s="1">
        <v>59990.7</v>
      </c>
    </row>
    <row r="291" spans="1:4" hidden="1" x14ac:dyDescent="0.25">
      <c r="A291" s="112">
        <v>45074</v>
      </c>
      <c r="B291" t="s">
        <v>268</v>
      </c>
      <c r="D291" s="1">
        <v>95382.51999999999</v>
      </c>
    </row>
    <row r="292" spans="1:4" hidden="1" x14ac:dyDescent="0.25">
      <c r="A292" s="112">
        <v>45074</v>
      </c>
      <c r="B292" t="s">
        <v>268</v>
      </c>
      <c r="D292" s="1">
        <v>79513.88</v>
      </c>
    </row>
    <row r="293" spans="1:4" hidden="1" x14ac:dyDescent="0.25">
      <c r="A293" s="112">
        <v>45075</v>
      </c>
      <c r="B293" t="s">
        <v>292</v>
      </c>
      <c r="D293" s="1">
        <v>119249.99999999999</v>
      </c>
    </row>
    <row r="294" spans="1:4" hidden="1" x14ac:dyDescent="0.25">
      <c r="A294" s="112">
        <v>45076</v>
      </c>
      <c r="B294" t="s">
        <v>67</v>
      </c>
      <c r="D294" s="1">
        <v>65417.100000000006</v>
      </c>
    </row>
    <row r="295" spans="1:4" hidden="1" x14ac:dyDescent="0.25">
      <c r="A295" s="112">
        <v>45077</v>
      </c>
      <c r="B295" t="s">
        <v>269</v>
      </c>
      <c r="D295" s="1">
        <v>98118.299999999988</v>
      </c>
    </row>
    <row r="296" spans="1:4" hidden="1" x14ac:dyDescent="0.25">
      <c r="A296" s="112">
        <v>45077</v>
      </c>
      <c r="B296" t="s">
        <v>269</v>
      </c>
      <c r="D296" s="1">
        <v>95925.38</v>
      </c>
    </row>
    <row r="297" spans="1:4" hidden="1" x14ac:dyDescent="0.25">
      <c r="A297" s="112">
        <v>45077</v>
      </c>
      <c r="B297" t="s">
        <v>269</v>
      </c>
      <c r="D297" s="1">
        <v>102937.79999999999</v>
      </c>
    </row>
    <row r="298" spans="1:4" hidden="1" x14ac:dyDescent="0.25">
      <c r="A298" s="112">
        <v>45077</v>
      </c>
      <c r="B298" t="s">
        <v>269</v>
      </c>
      <c r="D298" s="1">
        <v>99768.9</v>
      </c>
    </row>
    <row r="299" spans="1:4" hidden="1" x14ac:dyDescent="0.25">
      <c r="A299" s="112">
        <v>45077</v>
      </c>
      <c r="B299" t="s">
        <v>269</v>
      </c>
      <c r="D299" s="1">
        <v>92427.82</v>
      </c>
    </row>
    <row r="300" spans="1:4" hidden="1" x14ac:dyDescent="0.25">
      <c r="A300" s="112">
        <v>45077</v>
      </c>
      <c r="B300" t="s">
        <v>269</v>
      </c>
      <c r="D300" s="1">
        <v>37582.639999999999</v>
      </c>
    </row>
    <row r="301" spans="1:4" hidden="1" x14ac:dyDescent="0.25">
      <c r="A301" s="112">
        <v>45077</v>
      </c>
      <c r="B301" t="s">
        <v>269</v>
      </c>
      <c r="D301" s="1">
        <v>33086.019999999997</v>
      </c>
    </row>
    <row r="302" spans="1:4" hidden="1" x14ac:dyDescent="0.25">
      <c r="A302" s="112">
        <v>45077</v>
      </c>
      <c r="B302" t="s">
        <v>65</v>
      </c>
      <c r="D302" s="1">
        <v>54195.759999999995</v>
      </c>
    </row>
    <row r="303" spans="1:4" hidden="1" x14ac:dyDescent="0.25">
      <c r="A303" s="112">
        <v>45077</v>
      </c>
      <c r="B303" t="s">
        <v>10</v>
      </c>
      <c r="D303" s="1">
        <v>157754.09999999998</v>
      </c>
    </row>
    <row r="304" spans="1:4" hidden="1" x14ac:dyDescent="0.25">
      <c r="A304" s="112">
        <v>45077</v>
      </c>
      <c r="B304" t="s">
        <v>294</v>
      </c>
      <c r="D304" s="1">
        <v>116887.57999999999</v>
      </c>
    </row>
    <row r="305" spans="1:4" hidden="1" x14ac:dyDescent="0.25">
      <c r="A305" s="112">
        <v>45079</v>
      </c>
      <c r="B305" t="s">
        <v>292</v>
      </c>
      <c r="D305" s="1">
        <v>119249.99999999999</v>
      </c>
    </row>
    <row r="306" spans="1:4" hidden="1" x14ac:dyDescent="0.25">
      <c r="A306" s="112">
        <v>45091</v>
      </c>
      <c r="B306" t="s">
        <v>291</v>
      </c>
      <c r="D306" s="1">
        <v>69244.359999999986</v>
      </c>
    </row>
    <row r="307" spans="1:4" hidden="1" x14ac:dyDescent="0.25">
      <c r="A307" s="112">
        <v>45091</v>
      </c>
      <c r="B307" t="s">
        <v>295</v>
      </c>
      <c r="D307" s="1">
        <v>35494.720000000001</v>
      </c>
    </row>
    <row r="308" spans="1:4" hidden="1" x14ac:dyDescent="0.25">
      <c r="A308" s="112">
        <v>45092</v>
      </c>
      <c r="B308" t="s">
        <v>269</v>
      </c>
      <c r="D308" s="1">
        <v>94271.1</v>
      </c>
    </row>
    <row r="309" spans="1:4" hidden="1" x14ac:dyDescent="0.25">
      <c r="A309" s="111">
        <v>45092</v>
      </c>
      <c r="B309" t="s">
        <v>269</v>
      </c>
      <c r="D309" s="1">
        <v>98313.600000000006</v>
      </c>
    </row>
    <row r="310" spans="1:4" hidden="1" x14ac:dyDescent="0.25">
      <c r="A310" s="77">
        <v>45092</v>
      </c>
      <c r="B310" t="s">
        <v>269</v>
      </c>
      <c r="D310" s="1">
        <v>32744.260000000002</v>
      </c>
    </row>
    <row r="311" spans="1:4" hidden="1" x14ac:dyDescent="0.25">
      <c r="A311" s="77">
        <v>45092</v>
      </c>
      <c r="B311" t="s">
        <v>269</v>
      </c>
      <c r="D311" s="1">
        <v>94166.62</v>
      </c>
    </row>
    <row r="312" spans="1:4" hidden="1" x14ac:dyDescent="0.25">
      <c r="A312" s="77">
        <v>45098</v>
      </c>
      <c r="B312" t="s">
        <v>268</v>
      </c>
      <c r="D312" s="1">
        <v>94813.420000000013</v>
      </c>
    </row>
    <row r="313" spans="1:4" hidden="1" x14ac:dyDescent="0.25">
      <c r="A313" s="77">
        <v>45100</v>
      </c>
      <c r="B313" t="s">
        <v>292</v>
      </c>
      <c r="D313" s="1">
        <v>119249.99999999999</v>
      </c>
    </row>
    <row r="314" spans="1:4" hidden="1" x14ac:dyDescent="0.25">
      <c r="A314" s="77">
        <v>45101</v>
      </c>
      <c r="B314" t="s">
        <v>295</v>
      </c>
      <c r="D314" s="1">
        <v>27771.980000000003</v>
      </c>
    </row>
    <row r="315" spans="1:4" hidden="1" x14ac:dyDescent="0.25">
      <c r="A315" s="77">
        <v>45102</v>
      </c>
      <c r="B315" t="s">
        <v>268</v>
      </c>
      <c r="D315" s="1">
        <v>95472.299999999988</v>
      </c>
    </row>
    <row r="316" spans="1:4" hidden="1" x14ac:dyDescent="0.25">
      <c r="A316" s="77">
        <v>45105</v>
      </c>
      <c r="B316" t="s">
        <v>10</v>
      </c>
      <c r="D316" s="1">
        <v>96299.18</v>
      </c>
    </row>
    <row r="317" spans="1:4" hidden="1" x14ac:dyDescent="0.25">
      <c r="A317" s="77">
        <v>45107</v>
      </c>
      <c r="B317" t="s">
        <v>293</v>
      </c>
      <c r="D317" s="1">
        <v>31329.9</v>
      </c>
    </row>
    <row r="318" spans="1:4" hidden="1" x14ac:dyDescent="0.25">
      <c r="A318" s="77">
        <v>45107</v>
      </c>
      <c r="B318" t="s">
        <v>269</v>
      </c>
      <c r="D318" s="1">
        <v>94905.299999999988</v>
      </c>
    </row>
    <row r="319" spans="1:4" hidden="1" x14ac:dyDescent="0.25">
      <c r="A319" s="77">
        <v>45107</v>
      </c>
      <c r="B319" t="s">
        <v>269</v>
      </c>
      <c r="D319" s="1">
        <v>73671.16</v>
      </c>
    </row>
    <row r="320" spans="1:4" hidden="1" x14ac:dyDescent="0.25">
      <c r="A320" s="77">
        <v>45107</v>
      </c>
      <c r="B320" t="s">
        <v>269</v>
      </c>
      <c r="D320" s="1">
        <v>37582.660000000003</v>
      </c>
    </row>
    <row r="321" spans="1:4" hidden="1" x14ac:dyDescent="0.25">
      <c r="A321" s="77">
        <v>45107</v>
      </c>
      <c r="B321" t="s">
        <v>67</v>
      </c>
      <c r="D321" s="1">
        <v>44251.199999999997</v>
      </c>
    </row>
    <row r="322" spans="1:4" hidden="1" x14ac:dyDescent="0.25">
      <c r="A322" s="77">
        <v>45115</v>
      </c>
      <c r="B322" t="s">
        <v>268</v>
      </c>
      <c r="D322" s="1">
        <v>96625.72</v>
      </c>
    </row>
    <row r="323" spans="1:4" hidden="1" x14ac:dyDescent="0.25">
      <c r="A323" s="77">
        <v>45120</v>
      </c>
      <c r="B323" t="s">
        <v>268</v>
      </c>
      <c r="D323" s="1">
        <v>92168.48000000001</v>
      </c>
    </row>
    <row r="324" spans="1:4" hidden="1" x14ac:dyDescent="0.25">
      <c r="A324" s="77">
        <v>45122</v>
      </c>
      <c r="B324" t="s">
        <v>291</v>
      </c>
      <c r="D324" s="1">
        <v>23580.9</v>
      </c>
    </row>
    <row r="325" spans="1:4" hidden="1" x14ac:dyDescent="0.25">
      <c r="A325" s="77">
        <v>45122</v>
      </c>
      <c r="B325" t="s">
        <v>294</v>
      </c>
      <c r="D325" s="1">
        <v>30605.919999999998</v>
      </c>
    </row>
    <row r="326" spans="1:4" hidden="1" x14ac:dyDescent="0.25">
      <c r="A326" s="77">
        <v>45125</v>
      </c>
      <c r="B326" t="s">
        <v>67</v>
      </c>
      <c r="D326" s="1">
        <v>87998.399999999994</v>
      </c>
    </row>
    <row r="327" spans="1:4" hidden="1" x14ac:dyDescent="0.25">
      <c r="A327" s="77">
        <v>45129</v>
      </c>
      <c r="B327" t="s">
        <v>10</v>
      </c>
      <c r="D327" s="1">
        <v>50571.679999999993</v>
      </c>
    </row>
    <row r="328" spans="1:4" hidden="1" x14ac:dyDescent="0.25">
      <c r="A328" s="77">
        <v>45130</v>
      </c>
      <c r="B328" t="s">
        <v>268</v>
      </c>
      <c r="D328" s="1">
        <v>97215.82</v>
      </c>
    </row>
    <row r="329" spans="1:4" hidden="1" x14ac:dyDescent="0.25">
      <c r="A329" s="77">
        <v>45138</v>
      </c>
      <c r="B329" t="s">
        <v>268</v>
      </c>
      <c r="D329" s="1">
        <v>52202.320000000007</v>
      </c>
    </row>
    <row r="330" spans="1:4" hidden="1" x14ac:dyDescent="0.25">
      <c r="A330" s="77">
        <v>45046</v>
      </c>
      <c r="B330" t="s">
        <v>287</v>
      </c>
      <c r="D330" s="1">
        <v>489241.59999999998</v>
      </c>
    </row>
    <row r="331" spans="1:4" hidden="1" x14ac:dyDescent="0.25">
      <c r="A331" s="76">
        <v>44652</v>
      </c>
      <c r="B331" s="74" t="s">
        <v>297</v>
      </c>
      <c r="D331" s="104">
        <v>18600</v>
      </c>
    </row>
    <row r="332" spans="1:4" hidden="1" x14ac:dyDescent="0.25">
      <c r="A332" s="76">
        <v>44732</v>
      </c>
      <c r="B332" s="74" t="s">
        <v>298</v>
      </c>
      <c r="D332" s="104">
        <v>18000</v>
      </c>
    </row>
    <row r="333" spans="1:4" hidden="1" x14ac:dyDescent="0.25">
      <c r="A333" s="76">
        <v>44923</v>
      </c>
      <c r="B333" s="74" t="s">
        <v>74</v>
      </c>
      <c r="D333" s="104">
        <v>674925</v>
      </c>
    </row>
    <row r="334" spans="1:4" hidden="1" x14ac:dyDescent="0.25">
      <c r="A334" s="76">
        <v>44989</v>
      </c>
      <c r="B334" s="74" t="s">
        <v>298</v>
      </c>
      <c r="D334" s="104">
        <v>15000</v>
      </c>
    </row>
    <row r="335" spans="1:4" hidden="1" x14ac:dyDescent="0.25">
      <c r="A335" s="76">
        <v>44994</v>
      </c>
      <c r="B335" s="74" t="s">
        <v>72</v>
      </c>
      <c r="D335" s="104">
        <v>100000</v>
      </c>
    </row>
    <row r="336" spans="1:4" hidden="1" x14ac:dyDescent="0.25">
      <c r="A336" s="76">
        <v>45001</v>
      </c>
      <c r="B336" s="74" t="s">
        <v>299</v>
      </c>
      <c r="D336" s="104">
        <v>29000</v>
      </c>
    </row>
    <row r="337" spans="1:4" hidden="1" x14ac:dyDescent="0.25">
      <c r="A337" s="76">
        <v>45001</v>
      </c>
      <c r="B337" s="74" t="s">
        <v>300</v>
      </c>
      <c r="D337" s="104">
        <v>29000</v>
      </c>
    </row>
    <row r="338" spans="1:4" hidden="1" x14ac:dyDescent="0.25">
      <c r="A338" s="76">
        <v>45001</v>
      </c>
      <c r="B338" s="74" t="s">
        <v>301</v>
      </c>
      <c r="D338" s="104">
        <v>29000</v>
      </c>
    </row>
    <row r="339" spans="1:4" hidden="1" x14ac:dyDescent="0.25">
      <c r="A339" s="76">
        <v>45001</v>
      </c>
      <c r="B339" s="74" t="s">
        <v>302</v>
      </c>
      <c r="D339" s="104">
        <v>29000</v>
      </c>
    </row>
    <row r="340" spans="1:4" hidden="1" x14ac:dyDescent="0.25">
      <c r="A340" s="76">
        <v>45001</v>
      </c>
      <c r="B340" s="74" t="s">
        <v>303</v>
      </c>
      <c r="D340" s="104">
        <v>29000</v>
      </c>
    </row>
    <row r="341" spans="1:4" hidden="1" x14ac:dyDescent="0.25">
      <c r="A341" s="76">
        <v>45005</v>
      </c>
      <c r="B341" s="74" t="s">
        <v>304</v>
      </c>
      <c r="D341" s="104">
        <v>29000</v>
      </c>
    </row>
    <row r="342" spans="1:4" hidden="1" x14ac:dyDescent="0.25">
      <c r="A342" s="76">
        <v>45010</v>
      </c>
      <c r="B342" s="74" t="s">
        <v>305</v>
      </c>
      <c r="D342" s="104">
        <v>1500000</v>
      </c>
    </row>
    <row r="343" spans="1:4" hidden="1" x14ac:dyDescent="0.25">
      <c r="A343" s="76">
        <v>45010</v>
      </c>
      <c r="B343" s="74" t="s">
        <v>306</v>
      </c>
      <c r="D343" s="104">
        <v>1500000</v>
      </c>
    </row>
    <row r="344" spans="1:4" hidden="1" x14ac:dyDescent="0.25">
      <c r="A344" s="76">
        <v>45017</v>
      </c>
      <c r="B344" s="74" t="s">
        <v>307</v>
      </c>
      <c r="D344" s="104">
        <v>25000</v>
      </c>
    </row>
    <row r="345" spans="1:4" hidden="1" x14ac:dyDescent="0.25">
      <c r="A345" s="76">
        <v>45018</v>
      </c>
      <c r="B345" s="74" t="s">
        <v>308</v>
      </c>
      <c r="D345" s="104">
        <v>178480</v>
      </c>
    </row>
    <row r="346" spans="1:4" hidden="1" x14ac:dyDescent="0.25">
      <c r="A346" s="76">
        <v>45019</v>
      </c>
      <c r="B346" s="74" t="s">
        <v>300</v>
      </c>
      <c r="D346" s="104">
        <v>29000</v>
      </c>
    </row>
    <row r="347" spans="1:4" hidden="1" x14ac:dyDescent="0.25">
      <c r="A347" s="76">
        <v>45019</v>
      </c>
      <c r="B347" s="74" t="s">
        <v>302</v>
      </c>
      <c r="D347" s="104">
        <v>29000</v>
      </c>
    </row>
    <row r="348" spans="1:4" hidden="1" x14ac:dyDescent="0.25">
      <c r="A348" s="76">
        <v>45019</v>
      </c>
      <c r="B348" s="74" t="s">
        <v>299</v>
      </c>
      <c r="D348" s="104">
        <v>29000</v>
      </c>
    </row>
    <row r="349" spans="1:4" hidden="1" x14ac:dyDescent="0.25">
      <c r="A349" s="76">
        <v>45019</v>
      </c>
      <c r="B349" s="74" t="s">
        <v>301</v>
      </c>
      <c r="D349" s="104">
        <v>29000</v>
      </c>
    </row>
    <row r="350" spans="1:4" hidden="1" x14ac:dyDescent="0.25">
      <c r="A350" s="76">
        <v>45019</v>
      </c>
      <c r="B350" s="74" t="s">
        <v>303</v>
      </c>
      <c r="D350" s="104">
        <v>29000</v>
      </c>
    </row>
    <row r="351" spans="1:4" hidden="1" x14ac:dyDescent="0.25">
      <c r="A351" s="76">
        <v>45019</v>
      </c>
      <c r="B351" s="74" t="s">
        <v>72</v>
      </c>
      <c r="D351" s="104">
        <v>500000</v>
      </c>
    </row>
    <row r="352" spans="1:4" hidden="1" x14ac:dyDescent="0.25">
      <c r="A352" s="76">
        <v>45019</v>
      </c>
      <c r="B352" s="74" t="s">
        <v>72</v>
      </c>
      <c r="D352" s="104">
        <v>29250</v>
      </c>
    </row>
    <row r="353" spans="1:4" hidden="1" x14ac:dyDescent="0.25">
      <c r="A353" s="76">
        <v>45019</v>
      </c>
      <c r="B353" s="74" t="s">
        <v>72</v>
      </c>
      <c r="D353" s="104">
        <v>175000</v>
      </c>
    </row>
    <row r="354" spans="1:4" hidden="1" x14ac:dyDescent="0.25">
      <c r="A354" s="76">
        <v>45022</v>
      </c>
      <c r="B354" s="74" t="s">
        <v>295</v>
      </c>
      <c r="D354" s="104">
        <v>30723</v>
      </c>
    </row>
    <row r="355" spans="1:4" hidden="1" x14ac:dyDescent="0.25">
      <c r="A355" s="76">
        <v>45026</v>
      </c>
      <c r="B355" s="74" t="s">
        <v>309</v>
      </c>
      <c r="D355" s="104">
        <v>250000</v>
      </c>
    </row>
    <row r="356" spans="1:4" hidden="1" x14ac:dyDescent="0.25">
      <c r="A356" s="76">
        <v>45037</v>
      </c>
      <c r="B356" s="74" t="s">
        <v>9</v>
      </c>
      <c r="D356" s="104">
        <v>15136</v>
      </c>
    </row>
    <row r="357" spans="1:4" hidden="1" x14ac:dyDescent="0.25">
      <c r="A357" s="76">
        <v>45044</v>
      </c>
      <c r="B357" s="74" t="s">
        <v>310</v>
      </c>
      <c r="D357" s="104">
        <v>2950000</v>
      </c>
    </row>
    <row r="358" spans="1:4" hidden="1" x14ac:dyDescent="0.25">
      <c r="A358" s="76">
        <v>45045</v>
      </c>
      <c r="B358" s="74" t="s">
        <v>309</v>
      </c>
      <c r="D358" s="104">
        <v>355440.5</v>
      </c>
    </row>
    <row r="359" spans="1:4" hidden="1" x14ac:dyDescent="0.25">
      <c r="A359" s="76">
        <v>45051</v>
      </c>
      <c r="B359" s="74" t="s">
        <v>73</v>
      </c>
      <c r="D359" s="104">
        <v>16565</v>
      </c>
    </row>
    <row r="360" spans="1:4" hidden="1" x14ac:dyDescent="0.25">
      <c r="A360" s="76">
        <v>45061</v>
      </c>
      <c r="B360" s="74" t="s">
        <v>298</v>
      </c>
      <c r="D360" s="104">
        <v>15000</v>
      </c>
    </row>
    <row r="361" spans="1:4" hidden="1" x14ac:dyDescent="0.25">
      <c r="A361" s="76">
        <v>45068</v>
      </c>
      <c r="B361" s="74" t="s">
        <v>310</v>
      </c>
      <c r="D361" s="104">
        <v>2360000</v>
      </c>
    </row>
    <row r="362" spans="1:4" hidden="1" x14ac:dyDescent="0.25">
      <c r="A362" s="76">
        <v>45072</v>
      </c>
      <c r="B362" s="74" t="s">
        <v>311</v>
      </c>
      <c r="D362" s="104">
        <v>79562</v>
      </c>
    </row>
    <row r="363" spans="1:4" hidden="1" x14ac:dyDescent="0.25">
      <c r="A363" s="76">
        <v>45085</v>
      </c>
      <c r="B363" s="74" t="s">
        <v>73</v>
      </c>
      <c r="D363" s="104">
        <v>23366</v>
      </c>
    </row>
    <row r="364" spans="1:4" hidden="1" x14ac:dyDescent="0.25">
      <c r="A364" s="76">
        <v>45094</v>
      </c>
      <c r="B364" s="74" t="s">
        <v>310</v>
      </c>
      <c r="D364" s="104">
        <v>2950000</v>
      </c>
    </row>
    <row r="365" spans="1:4" hidden="1" x14ac:dyDescent="0.25">
      <c r="A365" s="76">
        <v>45101</v>
      </c>
      <c r="B365" s="74" t="s">
        <v>312</v>
      </c>
      <c r="D365" s="104">
        <v>150000</v>
      </c>
    </row>
    <row r="366" spans="1:4" hidden="1" x14ac:dyDescent="0.25">
      <c r="A366" s="76">
        <v>45107</v>
      </c>
      <c r="B366" s="74" t="s">
        <v>73</v>
      </c>
      <c r="D366" s="104">
        <v>21000</v>
      </c>
    </row>
    <row r="367" spans="1:4" hidden="1" x14ac:dyDescent="0.25">
      <c r="A367" s="76">
        <v>45114</v>
      </c>
      <c r="B367" s="74" t="s">
        <v>313</v>
      </c>
      <c r="D367" s="104">
        <v>1000000</v>
      </c>
    </row>
    <row r="368" spans="1:4" hidden="1" x14ac:dyDescent="0.25">
      <c r="A368" s="76">
        <v>45114</v>
      </c>
      <c r="B368" s="74" t="s">
        <v>310</v>
      </c>
      <c r="D368" s="104">
        <v>944000</v>
      </c>
    </row>
    <row r="369" spans="1:4" hidden="1" x14ac:dyDescent="0.25">
      <c r="A369" s="76">
        <v>45114</v>
      </c>
      <c r="B369" s="74" t="s">
        <v>314</v>
      </c>
      <c r="D369" s="104">
        <v>500000</v>
      </c>
    </row>
    <row r="370" spans="1:4" hidden="1" x14ac:dyDescent="0.25">
      <c r="A370" s="76">
        <v>45118</v>
      </c>
      <c r="B370" s="74" t="s">
        <v>315</v>
      </c>
      <c r="D370" s="104">
        <v>700000</v>
      </c>
    </row>
    <row r="371" spans="1:4" hidden="1" x14ac:dyDescent="0.25">
      <c r="A371" s="76">
        <v>45131</v>
      </c>
      <c r="B371" s="74" t="s">
        <v>72</v>
      </c>
      <c r="D371" s="104">
        <v>145000</v>
      </c>
    </row>
    <row r="372" spans="1:4" hidden="1" x14ac:dyDescent="0.25">
      <c r="A372" s="76">
        <v>45131</v>
      </c>
      <c r="B372" s="74" t="s">
        <v>72</v>
      </c>
      <c r="D372" s="104">
        <v>145000</v>
      </c>
    </row>
    <row r="373" spans="1:4" hidden="1" x14ac:dyDescent="0.25">
      <c r="A373" s="130">
        <v>45139</v>
      </c>
      <c r="B373" s="131" t="s">
        <v>360</v>
      </c>
      <c r="D373" s="134">
        <v>830661</v>
      </c>
    </row>
    <row r="374" spans="1:4" hidden="1" x14ac:dyDescent="0.25">
      <c r="A374" s="132">
        <v>45143</v>
      </c>
      <c r="B374" s="133" t="s">
        <v>360</v>
      </c>
      <c r="D374" s="135">
        <v>1900980</v>
      </c>
    </row>
    <row r="375" spans="1:4" hidden="1" x14ac:dyDescent="0.25">
      <c r="A375" s="132">
        <v>45152</v>
      </c>
      <c r="B375" s="133" t="s">
        <v>360</v>
      </c>
      <c r="D375" s="135">
        <v>4195301</v>
      </c>
    </row>
    <row r="376" spans="1:4" hidden="1" x14ac:dyDescent="0.25">
      <c r="A376" s="132">
        <v>45160</v>
      </c>
      <c r="B376" s="133" t="s">
        <v>310</v>
      </c>
      <c r="D376" s="135">
        <v>10030000</v>
      </c>
    </row>
    <row r="377" spans="1:4" x14ac:dyDescent="0.25">
      <c r="A377" s="130">
        <v>45170</v>
      </c>
      <c r="B377" s="131" t="s">
        <v>361</v>
      </c>
      <c r="D377" s="134">
        <v>700000</v>
      </c>
    </row>
    <row r="378" spans="1:4" x14ac:dyDescent="0.25">
      <c r="A378" s="132">
        <v>45170</v>
      </c>
      <c r="B378" s="133" t="s">
        <v>362</v>
      </c>
      <c r="D378" s="135">
        <v>700000</v>
      </c>
    </row>
    <row r="379" spans="1:4" x14ac:dyDescent="0.25">
      <c r="A379" s="132">
        <v>45170</v>
      </c>
      <c r="B379" s="133" t="s">
        <v>363</v>
      </c>
      <c r="D379" s="135">
        <v>700000</v>
      </c>
    </row>
    <row r="380" spans="1:4" x14ac:dyDescent="0.25">
      <c r="A380" s="132">
        <v>45170</v>
      </c>
      <c r="B380" s="133" t="s">
        <v>364</v>
      </c>
      <c r="D380" s="135">
        <v>1125000</v>
      </c>
    </row>
    <row r="381" spans="1:4" x14ac:dyDescent="0.25">
      <c r="A381" s="132">
        <v>45171</v>
      </c>
      <c r="B381" s="133" t="s">
        <v>309</v>
      </c>
      <c r="D381" s="135">
        <v>13100</v>
      </c>
    </row>
    <row r="382" spans="1:4" x14ac:dyDescent="0.25">
      <c r="A382" s="132">
        <v>45171</v>
      </c>
      <c r="B382" s="133" t="s">
        <v>309</v>
      </c>
      <c r="D382" s="135">
        <v>230915</v>
      </c>
    </row>
    <row r="383" spans="1:4" x14ac:dyDescent="0.25">
      <c r="A383" s="132">
        <v>45171</v>
      </c>
      <c r="B383" s="133" t="s">
        <v>308</v>
      </c>
      <c r="D383" s="135">
        <v>111734</v>
      </c>
    </row>
    <row r="384" spans="1:4" x14ac:dyDescent="0.25">
      <c r="A384" s="132">
        <v>45187</v>
      </c>
      <c r="B384" s="133" t="s">
        <v>9</v>
      </c>
      <c r="D384" s="135">
        <v>13224</v>
      </c>
    </row>
    <row r="385" spans="1:4" x14ac:dyDescent="0.25">
      <c r="A385" s="132">
        <v>45199</v>
      </c>
      <c r="B385" s="133" t="s">
        <v>73</v>
      </c>
      <c r="D385" s="135">
        <v>23250</v>
      </c>
    </row>
    <row r="386" spans="1:4" x14ac:dyDescent="0.25">
      <c r="A386" s="132">
        <v>45199</v>
      </c>
      <c r="B386" s="133" t="s">
        <v>365</v>
      </c>
      <c r="D386" s="135">
        <v>82600</v>
      </c>
    </row>
    <row r="387" spans="1:4" hidden="1" x14ac:dyDescent="0.25">
      <c r="A387" s="130">
        <v>45152</v>
      </c>
      <c r="B387" t="s">
        <v>270</v>
      </c>
      <c r="D387" s="136">
        <v>67485.600000000006</v>
      </c>
    </row>
    <row r="388" spans="1:4" hidden="1" x14ac:dyDescent="0.25">
      <c r="A388" s="132">
        <v>45152</v>
      </c>
      <c r="B388" t="s">
        <v>270</v>
      </c>
      <c r="D388" s="136">
        <v>60060</v>
      </c>
    </row>
    <row r="389" spans="1:4" hidden="1" x14ac:dyDescent="0.25">
      <c r="A389" s="132">
        <v>45156</v>
      </c>
      <c r="B389" t="s">
        <v>270</v>
      </c>
      <c r="D389" s="136">
        <v>67616.639999999999</v>
      </c>
    </row>
    <row r="390" spans="1:4" hidden="1" x14ac:dyDescent="0.25">
      <c r="A390" s="132">
        <v>45159</v>
      </c>
      <c r="B390" t="s">
        <v>270</v>
      </c>
      <c r="D390" s="136">
        <v>72727</v>
      </c>
    </row>
    <row r="391" spans="1:4" hidden="1" x14ac:dyDescent="0.25">
      <c r="A391" s="132">
        <v>45160</v>
      </c>
      <c r="B391" t="s">
        <v>270</v>
      </c>
      <c r="D391" s="136">
        <v>20249.599999999999</v>
      </c>
    </row>
    <row r="392" spans="1:4" hidden="1" x14ac:dyDescent="0.25">
      <c r="A392" s="132">
        <v>45167</v>
      </c>
      <c r="B392" t="s">
        <v>270</v>
      </c>
      <c r="D392" s="136">
        <v>53856.999999999993</v>
      </c>
    </row>
    <row r="393" spans="1:4" hidden="1" x14ac:dyDescent="0.25">
      <c r="A393" s="132">
        <v>45169</v>
      </c>
      <c r="B393" t="s">
        <v>270</v>
      </c>
      <c r="D393" s="136">
        <v>53511.010000000009</v>
      </c>
    </row>
    <row r="394" spans="1:4" hidden="1" x14ac:dyDescent="0.25">
      <c r="A394" s="130">
        <v>45143</v>
      </c>
      <c r="B394" t="s">
        <v>272</v>
      </c>
      <c r="D394" s="136">
        <v>1924329.8399999999</v>
      </c>
    </row>
    <row r="395" spans="1:4" hidden="1" x14ac:dyDescent="0.25">
      <c r="A395" s="132">
        <v>45146</v>
      </c>
      <c r="B395" t="s">
        <v>272</v>
      </c>
      <c r="D395" s="136">
        <v>2164195.52</v>
      </c>
    </row>
    <row r="396" spans="1:4" hidden="1" x14ac:dyDescent="0.25">
      <c r="A396" s="132">
        <v>45146</v>
      </c>
      <c r="B396" t="s">
        <v>271</v>
      </c>
      <c r="D396" s="136">
        <v>24603</v>
      </c>
    </row>
    <row r="397" spans="1:4" hidden="1" x14ac:dyDescent="0.25">
      <c r="A397" s="132">
        <v>45146</v>
      </c>
      <c r="B397" t="s">
        <v>284</v>
      </c>
      <c r="D397" s="136">
        <v>53100</v>
      </c>
    </row>
    <row r="398" spans="1:4" hidden="1" x14ac:dyDescent="0.25">
      <c r="A398" s="132">
        <v>45146</v>
      </c>
      <c r="B398" t="s">
        <v>284</v>
      </c>
      <c r="D398" s="136">
        <v>53100</v>
      </c>
    </row>
    <row r="399" spans="1:4" hidden="1" x14ac:dyDescent="0.25">
      <c r="A399" s="132">
        <v>45147</v>
      </c>
      <c r="B399" t="s">
        <v>272</v>
      </c>
      <c r="D399" s="136">
        <v>1598162.5</v>
      </c>
    </row>
    <row r="400" spans="1:4" hidden="1" x14ac:dyDescent="0.25">
      <c r="A400" s="132">
        <v>45150</v>
      </c>
      <c r="B400" t="s">
        <v>3</v>
      </c>
      <c r="D400" s="136">
        <v>4277.5</v>
      </c>
    </row>
    <row r="401" spans="1:4" hidden="1" x14ac:dyDescent="0.25">
      <c r="A401" s="132">
        <v>45152</v>
      </c>
      <c r="B401" t="s">
        <v>270</v>
      </c>
      <c r="D401" s="136">
        <v>5669.9</v>
      </c>
    </row>
    <row r="402" spans="1:4" hidden="1" x14ac:dyDescent="0.25">
      <c r="A402" s="132">
        <v>45152</v>
      </c>
      <c r="B402" t="s">
        <v>270</v>
      </c>
      <c r="D402" s="136">
        <v>6074.6399999999994</v>
      </c>
    </row>
    <row r="403" spans="1:4" hidden="1" x14ac:dyDescent="0.25">
      <c r="A403" s="132">
        <v>45154</v>
      </c>
      <c r="B403" t="s">
        <v>3</v>
      </c>
      <c r="D403" s="136">
        <v>25606</v>
      </c>
    </row>
    <row r="404" spans="1:4" hidden="1" x14ac:dyDescent="0.25">
      <c r="A404" s="132">
        <v>45154</v>
      </c>
      <c r="B404" t="s">
        <v>284</v>
      </c>
      <c r="D404" s="136">
        <v>66375</v>
      </c>
    </row>
    <row r="405" spans="1:4" hidden="1" x14ac:dyDescent="0.25">
      <c r="A405" s="132">
        <v>45154</v>
      </c>
      <c r="B405" t="s">
        <v>3</v>
      </c>
      <c r="D405" s="136">
        <v>26172.400000000001</v>
      </c>
    </row>
    <row r="406" spans="1:4" hidden="1" x14ac:dyDescent="0.25">
      <c r="A406" s="132">
        <v>45155</v>
      </c>
      <c r="B406" t="s">
        <v>272</v>
      </c>
      <c r="D406" s="136">
        <v>1700265.54</v>
      </c>
    </row>
    <row r="407" spans="1:4" hidden="1" x14ac:dyDescent="0.25">
      <c r="A407" s="132">
        <v>45155</v>
      </c>
      <c r="B407" t="s">
        <v>272</v>
      </c>
      <c r="D407" s="136">
        <v>78064.079999999987</v>
      </c>
    </row>
    <row r="408" spans="1:4" hidden="1" x14ac:dyDescent="0.25">
      <c r="A408" s="132">
        <v>45159</v>
      </c>
      <c r="B408" t="s">
        <v>272</v>
      </c>
      <c r="D408" s="136">
        <v>1971592.38</v>
      </c>
    </row>
    <row r="409" spans="1:4" hidden="1" x14ac:dyDescent="0.25">
      <c r="A409" s="132">
        <v>45161</v>
      </c>
      <c r="B409" t="s">
        <v>272</v>
      </c>
      <c r="D409" s="136">
        <v>1987354.8199999998</v>
      </c>
    </row>
    <row r="410" spans="1:4" hidden="1" x14ac:dyDescent="0.25">
      <c r="A410" s="132">
        <v>45164</v>
      </c>
      <c r="B410" t="s">
        <v>53</v>
      </c>
      <c r="D410" s="136">
        <v>5310</v>
      </c>
    </row>
    <row r="411" spans="1:4" hidden="1" x14ac:dyDescent="0.25">
      <c r="A411" s="132">
        <v>45165</v>
      </c>
      <c r="B411" t="s">
        <v>284</v>
      </c>
      <c r="D411" s="136">
        <v>132750</v>
      </c>
    </row>
    <row r="412" spans="1:4" hidden="1" x14ac:dyDescent="0.25">
      <c r="A412" s="132">
        <v>45166</v>
      </c>
      <c r="B412" t="s">
        <v>3</v>
      </c>
      <c r="D412" s="136">
        <v>22462.480000000003</v>
      </c>
    </row>
    <row r="413" spans="1:4" hidden="1" x14ac:dyDescent="0.25">
      <c r="A413" s="132">
        <v>45169</v>
      </c>
      <c r="B413" t="s">
        <v>270</v>
      </c>
      <c r="D413" s="136">
        <v>10181.040000000001</v>
      </c>
    </row>
    <row r="414" spans="1:4" hidden="1" x14ac:dyDescent="0.25">
      <c r="A414" s="130">
        <v>45142</v>
      </c>
      <c r="B414" t="s">
        <v>289</v>
      </c>
      <c r="D414" s="136">
        <v>183680</v>
      </c>
    </row>
    <row r="415" spans="1:4" hidden="1" x14ac:dyDescent="0.25">
      <c r="A415" s="132">
        <v>45150</v>
      </c>
      <c r="B415" t="s">
        <v>288</v>
      </c>
      <c r="D415" s="136">
        <v>93440</v>
      </c>
    </row>
    <row r="416" spans="1:4" hidden="1" x14ac:dyDescent="0.25">
      <c r="A416" s="132">
        <v>45154</v>
      </c>
      <c r="B416" t="s">
        <v>288</v>
      </c>
      <c r="D416" s="136">
        <v>93440</v>
      </c>
    </row>
    <row r="417" spans="1:4" hidden="1" x14ac:dyDescent="0.25">
      <c r="A417" s="132">
        <v>45154</v>
      </c>
      <c r="B417" t="s">
        <v>288</v>
      </c>
      <c r="D417" s="136">
        <v>93440</v>
      </c>
    </row>
    <row r="418" spans="1:4" hidden="1" x14ac:dyDescent="0.25">
      <c r="A418" s="132">
        <v>45154</v>
      </c>
      <c r="B418" t="s">
        <v>288</v>
      </c>
      <c r="D418" s="136">
        <v>74752</v>
      </c>
    </row>
    <row r="419" spans="1:4" hidden="1" x14ac:dyDescent="0.25">
      <c r="A419" s="132">
        <v>45154</v>
      </c>
      <c r="B419" t="s">
        <v>288</v>
      </c>
      <c r="D419" s="136">
        <v>93440</v>
      </c>
    </row>
    <row r="420" spans="1:4" hidden="1" x14ac:dyDescent="0.25">
      <c r="A420" s="132">
        <v>45154</v>
      </c>
      <c r="B420" t="s">
        <v>288</v>
      </c>
      <c r="D420" s="136">
        <v>93440</v>
      </c>
    </row>
    <row r="421" spans="1:4" hidden="1" x14ac:dyDescent="0.25">
      <c r="A421" s="132">
        <v>45156</v>
      </c>
      <c r="B421" t="s">
        <v>288</v>
      </c>
      <c r="D421" s="136">
        <v>93440</v>
      </c>
    </row>
    <row r="422" spans="1:4" hidden="1" x14ac:dyDescent="0.25">
      <c r="A422" s="132">
        <v>45156</v>
      </c>
      <c r="B422" t="s">
        <v>288</v>
      </c>
      <c r="D422" s="136">
        <v>93440</v>
      </c>
    </row>
    <row r="423" spans="1:4" hidden="1" x14ac:dyDescent="0.25">
      <c r="A423" s="132">
        <v>45160</v>
      </c>
      <c r="B423" t="s">
        <v>4</v>
      </c>
      <c r="D423" s="136">
        <v>75008</v>
      </c>
    </row>
    <row r="424" spans="1:4" hidden="1" x14ac:dyDescent="0.25">
      <c r="A424" s="132">
        <v>45160</v>
      </c>
      <c r="B424" t="s">
        <v>4</v>
      </c>
      <c r="D424" s="136">
        <v>44254.720000000001</v>
      </c>
    </row>
    <row r="425" spans="1:4" hidden="1" x14ac:dyDescent="0.25">
      <c r="A425" s="132">
        <v>45160</v>
      </c>
      <c r="B425" t="s">
        <v>4</v>
      </c>
      <c r="D425" s="136">
        <v>75008</v>
      </c>
    </row>
    <row r="426" spans="1:4" hidden="1" x14ac:dyDescent="0.25">
      <c r="A426" s="132">
        <v>45160</v>
      </c>
      <c r="B426" t="s">
        <v>4</v>
      </c>
      <c r="D426" s="136">
        <v>37504</v>
      </c>
    </row>
    <row r="427" spans="1:4" hidden="1" x14ac:dyDescent="0.25">
      <c r="A427" s="132">
        <v>45164</v>
      </c>
      <c r="B427" t="s">
        <v>287</v>
      </c>
      <c r="D427" s="136">
        <v>228774.40000000002</v>
      </c>
    </row>
    <row r="428" spans="1:4" hidden="1" x14ac:dyDescent="0.25">
      <c r="A428" s="132">
        <v>45164</v>
      </c>
      <c r="B428" t="s">
        <v>287</v>
      </c>
      <c r="D428" s="136">
        <v>228774.40000000002</v>
      </c>
    </row>
    <row r="429" spans="1:4" hidden="1" x14ac:dyDescent="0.25">
      <c r="A429" s="132">
        <v>45169</v>
      </c>
      <c r="B429" t="s">
        <v>287</v>
      </c>
      <c r="D429" s="136">
        <v>232524.79999999999</v>
      </c>
    </row>
    <row r="430" spans="1:4" hidden="1" x14ac:dyDescent="0.25">
      <c r="A430" s="132">
        <v>45169</v>
      </c>
      <c r="B430" t="s">
        <v>287</v>
      </c>
      <c r="D430" s="136">
        <v>232524.79999999999</v>
      </c>
    </row>
    <row r="431" spans="1:4" hidden="1" x14ac:dyDescent="0.25">
      <c r="A431" s="130">
        <v>45142</v>
      </c>
      <c r="B431" t="s">
        <v>292</v>
      </c>
      <c r="D431" s="136">
        <v>119249.99999999999</v>
      </c>
    </row>
    <row r="432" spans="1:4" hidden="1" x14ac:dyDescent="0.25">
      <c r="A432" s="132">
        <v>45144</v>
      </c>
      <c r="B432" t="s">
        <v>268</v>
      </c>
      <c r="D432" s="136">
        <v>59465.179999999993</v>
      </c>
    </row>
    <row r="433" spans="1:4" hidden="1" x14ac:dyDescent="0.25">
      <c r="A433" s="132">
        <v>45153</v>
      </c>
      <c r="B433" t="s">
        <v>291</v>
      </c>
      <c r="D433" s="136">
        <v>24019.800000000003</v>
      </c>
    </row>
    <row r="434" spans="1:4" hidden="1" x14ac:dyDescent="0.25">
      <c r="A434" s="132">
        <v>45153</v>
      </c>
      <c r="B434" t="s">
        <v>5</v>
      </c>
      <c r="D434" s="136">
        <v>90493.72</v>
      </c>
    </row>
    <row r="435" spans="1:4" hidden="1" x14ac:dyDescent="0.25">
      <c r="A435" s="132">
        <v>45153</v>
      </c>
      <c r="B435" t="s">
        <v>5</v>
      </c>
      <c r="D435" s="136">
        <v>94759.88</v>
      </c>
    </row>
    <row r="436" spans="1:4" hidden="1" x14ac:dyDescent="0.25">
      <c r="A436" s="132">
        <v>45153</v>
      </c>
      <c r="B436" t="s">
        <v>5</v>
      </c>
      <c r="D436" s="136">
        <v>93270.459999999992</v>
      </c>
    </row>
    <row r="437" spans="1:4" hidden="1" x14ac:dyDescent="0.25">
      <c r="A437" s="132">
        <v>45153</v>
      </c>
      <c r="B437" t="s">
        <v>5</v>
      </c>
      <c r="D437" s="136">
        <v>83058.679999999993</v>
      </c>
    </row>
    <row r="438" spans="1:4" hidden="1" x14ac:dyDescent="0.25">
      <c r="A438" s="132">
        <v>45154</v>
      </c>
      <c r="B438" t="s">
        <v>268</v>
      </c>
      <c r="D438" s="136">
        <v>67605.299999999988</v>
      </c>
    </row>
    <row r="439" spans="1:4" hidden="1" x14ac:dyDescent="0.25">
      <c r="A439" s="132">
        <v>45159</v>
      </c>
      <c r="B439" t="s">
        <v>295</v>
      </c>
      <c r="D439" s="136">
        <v>90349.88</v>
      </c>
    </row>
    <row r="440" spans="1:4" hidden="1" x14ac:dyDescent="0.25">
      <c r="A440" s="132">
        <v>45159</v>
      </c>
      <c r="B440" t="s">
        <v>5</v>
      </c>
      <c r="D440" s="136">
        <v>96490.28</v>
      </c>
    </row>
    <row r="441" spans="1:4" hidden="1" x14ac:dyDescent="0.25">
      <c r="A441" s="132">
        <v>45159</v>
      </c>
      <c r="B441" t="s">
        <v>5</v>
      </c>
      <c r="D441" s="136">
        <v>83048.179999999993</v>
      </c>
    </row>
    <row r="442" spans="1:4" hidden="1" x14ac:dyDescent="0.25">
      <c r="A442" s="132">
        <v>45159</v>
      </c>
      <c r="B442" t="s">
        <v>5</v>
      </c>
      <c r="D442" s="136">
        <v>63143.86</v>
      </c>
    </row>
    <row r="443" spans="1:4" hidden="1" x14ac:dyDescent="0.25">
      <c r="A443" s="132">
        <v>45161</v>
      </c>
      <c r="B443" t="s">
        <v>292</v>
      </c>
      <c r="D443" s="136">
        <v>119249.99999999999</v>
      </c>
    </row>
    <row r="444" spans="1:4" hidden="1" x14ac:dyDescent="0.25">
      <c r="A444" s="132">
        <v>45163</v>
      </c>
      <c r="B444" t="s">
        <v>63</v>
      </c>
      <c r="D444" s="136">
        <v>11550</v>
      </c>
    </row>
    <row r="445" spans="1:4" hidden="1" x14ac:dyDescent="0.25">
      <c r="A445" s="132">
        <v>45167</v>
      </c>
      <c r="B445" t="s">
        <v>268</v>
      </c>
      <c r="D445" s="136">
        <v>95130</v>
      </c>
    </row>
    <row r="446" spans="1:4" hidden="1" x14ac:dyDescent="0.25">
      <c r="A446" s="132">
        <v>45169</v>
      </c>
      <c r="B446" t="s">
        <v>5</v>
      </c>
      <c r="D446" s="136">
        <v>84003.16</v>
      </c>
    </row>
    <row r="447" spans="1:4" hidden="1" x14ac:dyDescent="0.25">
      <c r="A447" s="132">
        <v>45169</v>
      </c>
      <c r="B447" t="s">
        <v>5</v>
      </c>
      <c r="D447" s="136">
        <v>95755.799999999988</v>
      </c>
    </row>
    <row r="448" spans="1:4" hidden="1" x14ac:dyDescent="0.25">
      <c r="A448" s="132">
        <v>45169</v>
      </c>
      <c r="B448" t="s">
        <v>5</v>
      </c>
      <c r="D448" s="136">
        <v>83160.51999999999</v>
      </c>
    </row>
    <row r="449" spans="1:4" hidden="1" x14ac:dyDescent="0.25">
      <c r="A449" s="132">
        <v>45169</v>
      </c>
      <c r="B449" t="s">
        <v>5</v>
      </c>
      <c r="D449" s="136">
        <v>73896.899999999994</v>
      </c>
    </row>
    <row r="450" spans="1:4" hidden="1" x14ac:dyDescent="0.25">
      <c r="A450" s="132">
        <v>45169</v>
      </c>
      <c r="B450" t="s">
        <v>5</v>
      </c>
      <c r="D450" s="136">
        <v>73896.899999999994</v>
      </c>
    </row>
    <row r="451" spans="1:4" hidden="1" x14ac:dyDescent="0.25">
      <c r="A451" s="132">
        <v>45169</v>
      </c>
      <c r="B451" t="s">
        <v>5</v>
      </c>
      <c r="D451" s="136">
        <v>41198.320000000007</v>
      </c>
    </row>
    <row r="452" spans="1:4" hidden="1" x14ac:dyDescent="0.25">
      <c r="A452" s="132">
        <v>45169</v>
      </c>
      <c r="B452" t="s">
        <v>294</v>
      </c>
      <c r="D452" s="136">
        <v>25589.019999999997</v>
      </c>
    </row>
    <row r="453" spans="1:4" hidden="1" x14ac:dyDescent="0.25">
      <c r="A453" s="132">
        <v>45169</v>
      </c>
      <c r="B453" t="s">
        <v>10</v>
      </c>
      <c r="D453" s="136">
        <v>92159.56</v>
      </c>
    </row>
    <row r="454" spans="1:4" x14ac:dyDescent="0.25">
      <c r="A454" s="130">
        <v>45173</v>
      </c>
      <c r="B454" t="s">
        <v>270</v>
      </c>
      <c r="D454" s="136">
        <v>54206.880000000005</v>
      </c>
    </row>
    <row r="455" spans="1:4" x14ac:dyDescent="0.25">
      <c r="A455" s="132">
        <v>45176</v>
      </c>
      <c r="B455" t="s">
        <v>270</v>
      </c>
      <c r="D455" s="136">
        <v>62506.080000000002</v>
      </c>
    </row>
    <row r="456" spans="1:4" x14ac:dyDescent="0.25">
      <c r="A456" s="132">
        <v>45177</v>
      </c>
      <c r="B456" t="s">
        <v>270</v>
      </c>
      <c r="D456" s="136">
        <v>57788.639999999999</v>
      </c>
    </row>
    <row r="457" spans="1:4" x14ac:dyDescent="0.25">
      <c r="A457" s="132">
        <v>45181</v>
      </c>
      <c r="B457" t="s">
        <v>270</v>
      </c>
      <c r="D457" s="136">
        <v>128419.07999999999</v>
      </c>
    </row>
    <row r="458" spans="1:4" x14ac:dyDescent="0.25">
      <c r="A458" s="132">
        <v>45185</v>
      </c>
      <c r="B458" t="s">
        <v>366</v>
      </c>
      <c r="D458" s="136">
        <v>82869.48000000001</v>
      </c>
    </row>
    <row r="459" spans="1:4" x14ac:dyDescent="0.25">
      <c r="A459" s="132">
        <v>45185</v>
      </c>
      <c r="B459" t="s">
        <v>366</v>
      </c>
      <c r="D459" s="136">
        <v>82043.880000000019</v>
      </c>
    </row>
    <row r="460" spans="1:4" x14ac:dyDescent="0.25">
      <c r="A460" s="130">
        <v>45173</v>
      </c>
      <c r="B460" t="s">
        <v>270</v>
      </c>
      <c r="D460" s="136">
        <v>6075.0100000000011</v>
      </c>
    </row>
    <row r="461" spans="1:4" x14ac:dyDescent="0.25">
      <c r="A461" s="132">
        <v>45176</v>
      </c>
      <c r="B461" t="s">
        <v>270</v>
      </c>
      <c r="D461" s="136">
        <v>6075.0100000000011</v>
      </c>
    </row>
    <row r="462" spans="1:4" x14ac:dyDescent="0.25">
      <c r="A462" s="132">
        <v>45177</v>
      </c>
      <c r="B462" t="s">
        <v>270</v>
      </c>
      <c r="D462" s="136">
        <v>6075.0100000000011</v>
      </c>
    </row>
    <row r="463" spans="1:4" x14ac:dyDescent="0.25">
      <c r="A463" s="132">
        <v>45181</v>
      </c>
      <c r="B463" t="s">
        <v>270</v>
      </c>
      <c r="D463" s="136">
        <v>2025.01</v>
      </c>
    </row>
    <row r="464" spans="1:4" x14ac:dyDescent="0.25">
      <c r="A464" s="132">
        <v>45182</v>
      </c>
      <c r="B464" t="s">
        <v>272</v>
      </c>
      <c r="D464" s="136">
        <v>76691.739999999991</v>
      </c>
    </row>
    <row r="465" spans="1:4" x14ac:dyDescent="0.25">
      <c r="A465" s="132">
        <v>45185</v>
      </c>
      <c r="B465" t="s">
        <v>366</v>
      </c>
      <c r="D465" s="136">
        <v>21249.440000000002</v>
      </c>
    </row>
    <row r="466" spans="1:4" x14ac:dyDescent="0.25">
      <c r="A466" s="132">
        <v>45193</v>
      </c>
      <c r="B466" t="s">
        <v>272</v>
      </c>
      <c r="D466" s="136">
        <v>2153671.1</v>
      </c>
    </row>
    <row r="467" spans="1:4" x14ac:dyDescent="0.25">
      <c r="A467" s="132">
        <v>45199</v>
      </c>
      <c r="B467" t="s">
        <v>367</v>
      </c>
      <c r="D467" s="136">
        <v>13098</v>
      </c>
    </row>
    <row r="468" spans="1:4" x14ac:dyDescent="0.25">
      <c r="A468" s="130">
        <v>45177</v>
      </c>
      <c r="B468" t="s">
        <v>287</v>
      </c>
      <c r="D468" s="136">
        <v>232524.79999999999</v>
      </c>
    </row>
    <row r="469" spans="1:4" x14ac:dyDescent="0.25">
      <c r="A469" s="132">
        <v>45182</v>
      </c>
      <c r="B469" t="s">
        <v>4</v>
      </c>
      <c r="D469" s="136">
        <v>74240</v>
      </c>
    </row>
    <row r="470" spans="1:4" x14ac:dyDescent="0.25">
      <c r="A470" s="132">
        <v>45182</v>
      </c>
      <c r="B470" t="s">
        <v>4</v>
      </c>
      <c r="D470" s="136">
        <v>18560</v>
      </c>
    </row>
    <row r="471" spans="1:4" x14ac:dyDescent="0.25">
      <c r="A471" s="132">
        <v>45182</v>
      </c>
      <c r="B471" t="s">
        <v>4</v>
      </c>
      <c r="D471" s="136">
        <v>74240</v>
      </c>
    </row>
    <row r="472" spans="1:4" x14ac:dyDescent="0.25">
      <c r="A472" s="132">
        <v>45182</v>
      </c>
      <c r="B472" t="s">
        <v>4</v>
      </c>
      <c r="D472" s="136">
        <v>31923.199999999997</v>
      </c>
    </row>
    <row r="473" spans="1:4" x14ac:dyDescent="0.25">
      <c r="A473" s="132">
        <v>45182</v>
      </c>
      <c r="B473" t="s">
        <v>287</v>
      </c>
      <c r="D473" s="136">
        <v>222720</v>
      </c>
    </row>
    <row r="474" spans="1:4" x14ac:dyDescent="0.25">
      <c r="A474" s="132">
        <v>45185</v>
      </c>
      <c r="B474" t="s">
        <v>4</v>
      </c>
      <c r="D474" s="136">
        <v>74240</v>
      </c>
    </row>
    <row r="475" spans="1:4" x14ac:dyDescent="0.25">
      <c r="A475" s="132">
        <v>45185</v>
      </c>
      <c r="B475" t="s">
        <v>4</v>
      </c>
      <c r="D475" s="136">
        <v>31923.199999999997</v>
      </c>
    </row>
    <row r="476" spans="1:4" x14ac:dyDescent="0.25">
      <c r="A476" s="132">
        <v>45185</v>
      </c>
      <c r="B476" t="s">
        <v>4</v>
      </c>
      <c r="D476" s="136">
        <v>74240</v>
      </c>
    </row>
    <row r="477" spans="1:4" x14ac:dyDescent="0.25">
      <c r="A477" s="132">
        <v>45185</v>
      </c>
      <c r="B477" t="s">
        <v>4</v>
      </c>
      <c r="D477" s="136">
        <v>18560</v>
      </c>
    </row>
    <row r="478" spans="1:4" x14ac:dyDescent="0.25">
      <c r="A478" s="132">
        <v>45185</v>
      </c>
      <c r="B478" t="s">
        <v>4</v>
      </c>
      <c r="D478" s="136">
        <v>74240</v>
      </c>
    </row>
    <row r="479" spans="1:4" x14ac:dyDescent="0.25">
      <c r="A479" s="132">
        <v>45185</v>
      </c>
      <c r="B479" t="s">
        <v>4</v>
      </c>
      <c r="D479" s="136">
        <v>18560</v>
      </c>
    </row>
    <row r="480" spans="1:4" x14ac:dyDescent="0.25">
      <c r="A480" s="132">
        <v>45185</v>
      </c>
      <c r="B480" t="s">
        <v>4</v>
      </c>
      <c r="D480" s="136">
        <v>74240</v>
      </c>
    </row>
    <row r="481" spans="1:4" x14ac:dyDescent="0.25">
      <c r="A481" s="132">
        <v>45185</v>
      </c>
      <c r="B481" t="s">
        <v>4</v>
      </c>
      <c r="D481" s="136">
        <v>18560</v>
      </c>
    </row>
    <row r="482" spans="1:4" x14ac:dyDescent="0.25">
      <c r="A482" s="130">
        <v>45175</v>
      </c>
      <c r="B482" t="s">
        <v>67</v>
      </c>
      <c r="D482" s="136">
        <v>43540.880000000005</v>
      </c>
    </row>
    <row r="483" spans="1:4" x14ac:dyDescent="0.25">
      <c r="A483" s="132">
        <v>45176</v>
      </c>
      <c r="B483" t="s">
        <v>292</v>
      </c>
      <c r="D483" s="136">
        <v>119249.99999999999</v>
      </c>
    </row>
    <row r="484" spans="1:4" x14ac:dyDescent="0.25">
      <c r="A484" s="132">
        <v>45184</v>
      </c>
      <c r="B484" t="s">
        <v>291</v>
      </c>
      <c r="D484" s="136">
        <v>48318.899999999994</v>
      </c>
    </row>
    <row r="485" spans="1:4" x14ac:dyDescent="0.25">
      <c r="A485" s="132">
        <v>45184</v>
      </c>
      <c r="B485" t="s">
        <v>67</v>
      </c>
      <c r="D485" s="136">
        <v>71549.62</v>
      </c>
    </row>
    <row r="486" spans="1:4" x14ac:dyDescent="0.25">
      <c r="A486" s="132">
        <v>45184</v>
      </c>
      <c r="B486" t="s">
        <v>368</v>
      </c>
      <c r="D486" s="136">
        <v>55500.899999999994</v>
      </c>
    </row>
    <row r="487" spans="1:4" hidden="1" x14ac:dyDescent="0.25">
      <c r="A487" s="111">
        <v>45201</v>
      </c>
      <c r="B487" s="131" t="s">
        <v>395</v>
      </c>
      <c r="D487" s="136">
        <v>142828.99999999997</v>
      </c>
    </row>
    <row r="488" spans="1:4" hidden="1" x14ac:dyDescent="0.25">
      <c r="A488" s="112">
        <v>45214</v>
      </c>
      <c r="B488" s="133" t="s">
        <v>395</v>
      </c>
      <c r="D488" s="136">
        <v>135703.80000000002</v>
      </c>
    </row>
    <row r="489" spans="1:4" hidden="1" x14ac:dyDescent="0.25">
      <c r="A489" s="112">
        <v>45217</v>
      </c>
      <c r="B489" s="133" t="s">
        <v>395</v>
      </c>
      <c r="D489" s="136">
        <v>138739.1</v>
      </c>
    </row>
    <row r="490" spans="1:4" hidden="1" x14ac:dyDescent="0.25">
      <c r="A490" s="112">
        <v>45218</v>
      </c>
      <c r="B490" s="133" t="s">
        <v>395</v>
      </c>
      <c r="D490" s="136">
        <v>139927.20000000001</v>
      </c>
    </row>
    <row r="491" spans="1:4" hidden="1" x14ac:dyDescent="0.25">
      <c r="A491" s="112">
        <v>45237</v>
      </c>
      <c r="B491" s="133" t="s">
        <v>395</v>
      </c>
      <c r="D491" s="136">
        <v>171607.52000000002</v>
      </c>
    </row>
    <row r="492" spans="1:4" hidden="1" x14ac:dyDescent="0.25">
      <c r="A492" s="112">
        <v>45255</v>
      </c>
      <c r="B492" s="133" t="s">
        <v>395</v>
      </c>
      <c r="D492" s="136">
        <v>163944.70000000001</v>
      </c>
    </row>
    <row r="493" spans="1:4" hidden="1" x14ac:dyDescent="0.25">
      <c r="A493" s="112">
        <v>45265</v>
      </c>
      <c r="B493" s="133" t="s">
        <v>5</v>
      </c>
      <c r="D493" s="136">
        <v>65408</v>
      </c>
    </row>
    <row r="494" spans="1:4" hidden="1" x14ac:dyDescent="0.25">
      <c r="A494" s="112">
        <v>45267</v>
      </c>
      <c r="B494" s="133" t="s">
        <v>396</v>
      </c>
      <c r="D494" s="136">
        <v>181602</v>
      </c>
    </row>
    <row r="495" spans="1:4" hidden="1" x14ac:dyDescent="0.25">
      <c r="A495" s="112">
        <v>45275</v>
      </c>
      <c r="B495" s="133" t="s">
        <v>396</v>
      </c>
      <c r="D495" s="136">
        <v>150052.5</v>
      </c>
    </row>
    <row r="496" spans="1:4" hidden="1" x14ac:dyDescent="0.25">
      <c r="A496" s="111">
        <v>45201</v>
      </c>
      <c r="B496" s="131" t="s">
        <v>395</v>
      </c>
      <c r="D496" s="136">
        <v>10624.720000000001</v>
      </c>
    </row>
    <row r="497" spans="1:4" hidden="1" x14ac:dyDescent="0.25">
      <c r="A497" s="112">
        <v>45206</v>
      </c>
      <c r="B497" s="133" t="s">
        <v>272</v>
      </c>
      <c r="D497" s="136">
        <v>2095621</v>
      </c>
    </row>
    <row r="498" spans="1:4" hidden="1" x14ac:dyDescent="0.25">
      <c r="A498" s="112">
        <v>45206</v>
      </c>
      <c r="B498" s="133" t="s">
        <v>284</v>
      </c>
      <c r="D498" s="136">
        <v>66375</v>
      </c>
    </row>
    <row r="499" spans="1:4" hidden="1" x14ac:dyDescent="0.25">
      <c r="A499" s="112">
        <v>45208</v>
      </c>
      <c r="B499" s="133" t="s">
        <v>377</v>
      </c>
      <c r="D499" s="136">
        <v>41944.76</v>
      </c>
    </row>
    <row r="500" spans="1:4" hidden="1" x14ac:dyDescent="0.25">
      <c r="A500" s="112">
        <v>45209</v>
      </c>
      <c r="B500" s="133" t="s">
        <v>62</v>
      </c>
      <c r="D500" s="136">
        <v>4860.91</v>
      </c>
    </row>
    <row r="501" spans="1:4" hidden="1" x14ac:dyDescent="0.25">
      <c r="A501" s="112">
        <v>45209</v>
      </c>
      <c r="B501" s="133" t="s">
        <v>6</v>
      </c>
      <c r="D501" s="136">
        <v>8024</v>
      </c>
    </row>
    <row r="502" spans="1:4" hidden="1" x14ac:dyDescent="0.25">
      <c r="A502" s="112">
        <v>45214</v>
      </c>
      <c r="B502" s="133" t="s">
        <v>395</v>
      </c>
      <c r="D502" s="136">
        <v>21249.440000000002</v>
      </c>
    </row>
    <row r="503" spans="1:4" hidden="1" x14ac:dyDescent="0.25">
      <c r="A503" s="112">
        <v>45215</v>
      </c>
      <c r="B503" s="133" t="s">
        <v>272</v>
      </c>
      <c r="D503" s="136">
        <v>2129374.9</v>
      </c>
    </row>
    <row r="504" spans="1:4" hidden="1" x14ac:dyDescent="0.25">
      <c r="A504" s="112">
        <v>45216</v>
      </c>
      <c r="B504" s="133" t="s">
        <v>3</v>
      </c>
      <c r="D504" s="136">
        <v>9221.7000000000007</v>
      </c>
    </row>
    <row r="505" spans="1:4" hidden="1" x14ac:dyDescent="0.25">
      <c r="A505" s="112">
        <v>45217</v>
      </c>
      <c r="B505" s="133" t="s">
        <v>395</v>
      </c>
      <c r="D505" s="136">
        <v>16999.559999999998</v>
      </c>
    </row>
    <row r="506" spans="1:4" hidden="1" x14ac:dyDescent="0.25">
      <c r="A506" s="112">
        <v>45217</v>
      </c>
      <c r="B506" s="133" t="s">
        <v>284</v>
      </c>
      <c r="D506" s="136">
        <v>132750</v>
      </c>
    </row>
    <row r="507" spans="1:4" hidden="1" x14ac:dyDescent="0.25">
      <c r="A507" s="112">
        <v>45218</v>
      </c>
      <c r="B507" s="133" t="s">
        <v>395</v>
      </c>
      <c r="D507" s="136">
        <v>16999.559999999998</v>
      </c>
    </row>
    <row r="508" spans="1:4" hidden="1" x14ac:dyDescent="0.25">
      <c r="A508" s="112">
        <v>45219</v>
      </c>
      <c r="B508" s="133" t="s">
        <v>397</v>
      </c>
      <c r="D508" s="136">
        <v>28320</v>
      </c>
    </row>
    <row r="509" spans="1:4" hidden="1" x14ac:dyDescent="0.25">
      <c r="A509" s="112">
        <v>45225</v>
      </c>
      <c r="B509" s="133" t="s">
        <v>62</v>
      </c>
      <c r="D509" s="136">
        <v>12272</v>
      </c>
    </row>
    <row r="510" spans="1:4" hidden="1" x14ac:dyDescent="0.25">
      <c r="A510" s="112">
        <v>45230</v>
      </c>
      <c r="B510" s="133" t="s">
        <v>272</v>
      </c>
      <c r="D510" s="136">
        <v>2021151.2000000002</v>
      </c>
    </row>
    <row r="511" spans="1:4" hidden="1" x14ac:dyDescent="0.25">
      <c r="A511" s="112">
        <v>45233</v>
      </c>
      <c r="B511" s="133" t="s">
        <v>63</v>
      </c>
      <c r="D511" s="136">
        <v>5959</v>
      </c>
    </row>
    <row r="512" spans="1:4" hidden="1" x14ac:dyDescent="0.25">
      <c r="A512" s="112">
        <v>45236</v>
      </c>
      <c r="B512" s="133" t="s">
        <v>272</v>
      </c>
      <c r="D512" s="136">
        <v>70540.399999999994</v>
      </c>
    </row>
    <row r="513" spans="1:4" hidden="1" x14ac:dyDescent="0.25">
      <c r="A513" s="112">
        <v>45236</v>
      </c>
      <c r="B513" s="133" t="s">
        <v>272</v>
      </c>
      <c r="D513" s="136">
        <v>2039045.9</v>
      </c>
    </row>
    <row r="514" spans="1:4" hidden="1" x14ac:dyDescent="0.25">
      <c r="A514" s="112">
        <v>45236</v>
      </c>
      <c r="B514" s="133" t="s">
        <v>284</v>
      </c>
      <c r="D514" s="136">
        <v>66375</v>
      </c>
    </row>
    <row r="515" spans="1:4" hidden="1" x14ac:dyDescent="0.25">
      <c r="A515" s="112">
        <v>45237</v>
      </c>
      <c r="B515" s="133" t="s">
        <v>395</v>
      </c>
      <c r="D515" s="136">
        <v>12749.66</v>
      </c>
    </row>
    <row r="516" spans="1:4" hidden="1" x14ac:dyDescent="0.25">
      <c r="A516" s="112">
        <v>45237</v>
      </c>
      <c r="B516" s="133" t="s">
        <v>398</v>
      </c>
      <c r="D516" s="136">
        <v>17464</v>
      </c>
    </row>
    <row r="517" spans="1:4" hidden="1" x14ac:dyDescent="0.25">
      <c r="A517" s="112">
        <v>45247</v>
      </c>
      <c r="B517" s="133" t="s">
        <v>7</v>
      </c>
      <c r="D517" s="136">
        <v>51566</v>
      </c>
    </row>
    <row r="518" spans="1:4" hidden="1" x14ac:dyDescent="0.25">
      <c r="A518" s="112">
        <v>45248</v>
      </c>
      <c r="B518" s="133" t="s">
        <v>398</v>
      </c>
      <c r="D518" s="136">
        <v>26196</v>
      </c>
    </row>
    <row r="519" spans="1:4" hidden="1" x14ac:dyDescent="0.25">
      <c r="A519" s="112">
        <v>45250</v>
      </c>
      <c r="B519" s="133" t="s">
        <v>377</v>
      </c>
      <c r="D519" s="136">
        <v>544179.42000000004</v>
      </c>
    </row>
    <row r="520" spans="1:4" hidden="1" x14ac:dyDescent="0.25">
      <c r="A520" s="112">
        <v>45250</v>
      </c>
      <c r="B520" s="133" t="s">
        <v>397</v>
      </c>
      <c r="D520" s="136">
        <v>14160</v>
      </c>
    </row>
    <row r="521" spans="1:4" hidden="1" x14ac:dyDescent="0.25">
      <c r="A521" s="112">
        <v>45252</v>
      </c>
      <c r="B521" s="133" t="s">
        <v>272</v>
      </c>
      <c r="D521" s="136">
        <v>2056705.7800000003</v>
      </c>
    </row>
    <row r="522" spans="1:4" hidden="1" x14ac:dyDescent="0.25">
      <c r="A522" s="112">
        <v>45255</v>
      </c>
      <c r="B522" s="133" t="s">
        <v>395</v>
      </c>
      <c r="D522" s="136">
        <v>38249.000000000007</v>
      </c>
    </row>
    <row r="523" spans="1:4" hidden="1" x14ac:dyDescent="0.25">
      <c r="A523" s="112">
        <v>45259</v>
      </c>
      <c r="B523" s="133" t="s">
        <v>7</v>
      </c>
      <c r="D523" s="136">
        <v>51566</v>
      </c>
    </row>
    <row r="524" spans="1:4" hidden="1" x14ac:dyDescent="0.25">
      <c r="A524" s="112">
        <v>45260</v>
      </c>
      <c r="B524" s="133" t="s">
        <v>62</v>
      </c>
      <c r="D524" s="136">
        <v>19045.37</v>
      </c>
    </row>
    <row r="525" spans="1:4" hidden="1" x14ac:dyDescent="0.25">
      <c r="A525" s="112">
        <v>45263</v>
      </c>
      <c r="B525" s="133" t="s">
        <v>63</v>
      </c>
      <c r="D525" s="136">
        <v>9735</v>
      </c>
    </row>
    <row r="526" spans="1:4" hidden="1" x14ac:dyDescent="0.25">
      <c r="A526" s="112">
        <v>45265</v>
      </c>
      <c r="B526" s="133" t="s">
        <v>7</v>
      </c>
      <c r="D526" s="136">
        <v>72251.399999999994</v>
      </c>
    </row>
    <row r="527" spans="1:4" hidden="1" x14ac:dyDescent="0.25">
      <c r="A527" s="112">
        <v>45266</v>
      </c>
      <c r="B527" s="133" t="s">
        <v>272</v>
      </c>
      <c r="D527" s="136">
        <v>2085384.5</v>
      </c>
    </row>
    <row r="528" spans="1:4" hidden="1" x14ac:dyDescent="0.25">
      <c r="A528" s="112">
        <v>45267</v>
      </c>
      <c r="B528" s="133" t="s">
        <v>396</v>
      </c>
      <c r="D528" s="136">
        <v>17550</v>
      </c>
    </row>
    <row r="529" spans="1:4" hidden="1" x14ac:dyDescent="0.25">
      <c r="A529" s="112">
        <v>45268</v>
      </c>
      <c r="B529" s="133" t="s">
        <v>397</v>
      </c>
      <c r="D529" s="136">
        <v>28320</v>
      </c>
    </row>
    <row r="530" spans="1:4" hidden="1" x14ac:dyDescent="0.25">
      <c r="A530" s="112">
        <v>45269</v>
      </c>
      <c r="B530" s="133" t="s">
        <v>398</v>
      </c>
      <c r="D530" s="136">
        <v>5782</v>
      </c>
    </row>
    <row r="531" spans="1:4" hidden="1" x14ac:dyDescent="0.25">
      <c r="A531" s="112">
        <v>45271</v>
      </c>
      <c r="B531" s="133" t="s">
        <v>272</v>
      </c>
      <c r="D531" s="136">
        <v>2042485.6</v>
      </c>
    </row>
    <row r="532" spans="1:4" hidden="1" x14ac:dyDescent="0.25">
      <c r="A532" s="112">
        <v>45275</v>
      </c>
      <c r="B532" s="133" t="s">
        <v>396</v>
      </c>
      <c r="D532" s="136">
        <v>17550.09</v>
      </c>
    </row>
    <row r="533" spans="1:4" hidden="1" x14ac:dyDescent="0.25">
      <c r="A533" s="112">
        <v>45275</v>
      </c>
      <c r="B533" s="133" t="s">
        <v>7</v>
      </c>
      <c r="D533" s="136">
        <v>53159</v>
      </c>
    </row>
    <row r="534" spans="1:4" hidden="1" x14ac:dyDescent="0.25">
      <c r="A534" s="112">
        <v>45279</v>
      </c>
      <c r="B534" s="133" t="s">
        <v>272</v>
      </c>
      <c r="D534" s="136">
        <v>2040102</v>
      </c>
    </row>
    <row r="535" spans="1:4" hidden="1" x14ac:dyDescent="0.25">
      <c r="A535" s="112">
        <v>45284</v>
      </c>
      <c r="B535" s="133" t="s">
        <v>272</v>
      </c>
      <c r="D535" s="136">
        <v>1961732.2999999998</v>
      </c>
    </row>
    <row r="536" spans="1:4" hidden="1" x14ac:dyDescent="0.25">
      <c r="A536" s="112">
        <v>45290</v>
      </c>
      <c r="B536" s="133" t="s">
        <v>272</v>
      </c>
      <c r="D536" s="136">
        <v>2073134.92</v>
      </c>
    </row>
    <row r="537" spans="1:4" hidden="1" x14ac:dyDescent="0.25">
      <c r="A537" s="111">
        <v>45204</v>
      </c>
      <c r="B537" s="131" t="s">
        <v>289</v>
      </c>
      <c r="D537" s="136">
        <v>185600</v>
      </c>
    </row>
    <row r="538" spans="1:4" hidden="1" x14ac:dyDescent="0.25">
      <c r="A538" s="112">
        <v>45205</v>
      </c>
      <c r="B538" s="133" t="s">
        <v>285</v>
      </c>
      <c r="D538" s="136">
        <v>78080</v>
      </c>
    </row>
    <row r="539" spans="1:4" hidden="1" x14ac:dyDescent="0.25">
      <c r="A539" s="112">
        <v>45205</v>
      </c>
      <c r="B539" s="133" t="s">
        <v>285</v>
      </c>
      <c r="D539" s="136">
        <v>78080</v>
      </c>
    </row>
    <row r="540" spans="1:4" hidden="1" x14ac:dyDescent="0.25">
      <c r="A540" s="112">
        <v>45205</v>
      </c>
      <c r="B540" s="133" t="s">
        <v>285</v>
      </c>
      <c r="D540" s="136">
        <v>78080</v>
      </c>
    </row>
    <row r="541" spans="1:4" hidden="1" x14ac:dyDescent="0.25">
      <c r="A541" s="112">
        <v>45205</v>
      </c>
      <c r="B541" s="133" t="s">
        <v>285</v>
      </c>
      <c r="D541" s="136">
        <v>78080</v>
      </c>
    </row>
    <row r="542" spans="1:4" hidden="1" x14ac:dyDescent="0.25">
      <c r="A542" s="112">
        <v>45205</v>
      </c>
      <c r="B542" s="133" t="s">
        <v>285</v>
      </c>
      <c r="D542" s="136">
        <v>78080</v>
      </c>
    </row>
    <row r="543" spans="1:4" hidden="1" x14ac:dyDescent="0.25">
      <c r="A543" s="112">
        <v>45205</v>
      </c>
      <c r="B543" s="133" t="s">
        <v>285</v>
      </c>
      <c r="D543" s="136">
        <v>242048</v>
      </c>
    </row>
    <row r="544" spans="1:4" hidden="1" x14ac:dyDescent="0.25">
      <c r="A544" s="112">
        <v>45207</v>
      </c>
      <c r="B544" s="133" t="s">
        <v>287</v>
      </c>
      <c r="D544" s="136">
        <v>225024</v>
      </c>
    </row>
    <row r="545" spans="1:4" hidden="1" x14ac:dyDescent="0.25">
      <c r="A545" s="112">
        <v>45212</v>
      </c>
      <c r="B545" s="133" t="s">
        <v>285</v>
      </c>
      <c r="D545" s="136">
        <v>78080</v>
      </c>
    </row>
    <row r="546" spans="1:4" hidden="1" x14ac:dyDescent="0.25">
      <c r="A546" s="112">
        <v>45217</v>
      </c>
      <c r="B546" s="133" t="s">
        <v>366</v>
      </c>
      <c r="D546" s="136">
        <v>111360</v>
      </c>
    </row>
    <row r="547" spans="1:4" hidden="1" x14ac:dyDescent="0.25">
      <c r="A547" s="112">
        <v>45219</v>
      </c>
      <c r="B547" s="133" t="s">
        <v>285</v>
      </c>
      <c r="D547" s="136">
        <v>201600</v>
      </c>
    </row>
    <row r="548" spans="1:4" hidden="1" x14ac:dyDescent="0.25">
      <c r="A548" s="112">
        <v>45220</v>
      </c>
      <c r="B548" s="133" t="s">
        <v>285</v>
      </c>
      <c r="D548" s="136">
        <v>201600</v>
      </c>
    </row>
    <row r="549" spans="1:4" hidden="1" x14ac:dyDescent="0.25">
      <c r="A549" s="112">
        <v>45223</v>
      </c>
      <c r="B549" s="133" t="s">
        <v>285</v>
      </c>
      <c r="D549" s="136">
        <v>201600</v>
      </c>
    </row>
    <row r="550" spans="1:4" hidden="1" x14ac:dyDescent="0.25">
      <c r="A550" s="112">
        <v>45223</v>
      </c>
      <c r="B550" s="133" t="s">
        <v>285</v>
      </c>
      <c r="D550" s="136">
        <v>201600</v>
      </c>
    </row>
    <row r="551" spans="1:4" hidden="1" x14ac:dyDescent="0.25">
      <c r="A551" s="112">
        <v>45227</v>
      </c>
      <c r="B551" s="133" t="s">
        <v>285</v>
      </c>
      <c r="D551" s="136">
        <v>100800</v>
      </c>
    </row>
    <row r="552" spans="1:4" hidden="1" x14ac:dyDescent="0.25">
      <c r="A552" s="112">
        <v>45230</v>
      </c>
      <c r="B552" s="133" t="s">
        <v>285</v>
      </c>
      <c r="D552" s="136">
        <v>201600</v>
      </c>
    </row>
    <row r="553" spans="1:4" hidden="1" x14ac:dyDescent="0.25">
      <c r="A553" s="112">
        <v>45230</v>
      </c>
      <c r="B553" s="133" t="s">
        <v>285</v>
      </c>
      <c r="D553" s="136">
        <v>120960</v>
      </c>
    </row>
    <row r="554" spans="1:4" hidden="1" x14ac:dyDescent="0.25">
      <c r="A554" s="112">
        <v>45231</v>
      </c>
      <c r="B554" s="133" t="s">
        <v>285</v>
      </c>
      <c r="D554" s="136">
        <v>72576</v>
      </c>
    </row>
    <row r="555" spans="1:4" hidden="1" x14ac:dyDescent="0.25">
      <c r="A555" s="112">
        <v>45236</v>
      </c>
      <c r="B555" s="133" t="s">
        <v>4</v>
      </c>
      <c r="D555" s="136">
        <v>120960</v>
      </c>
    </row>
    <row r="556" spans="1:4" hidden="1" x14ac:dyDescent="0.25">
      <c r="A556" s="112">
        <v>45236</v>
      </c>
      <c r="B556" s="133" t="s">
        <v>4</v>
      </c>
      <c r="D556" s="136">
        <v>120960</v>
      </c>
    </row>
    <row r="557" spans="1:4" hidden="1" x14ac:dyDescent="0.25">
      <c r="A557" s="112">
        <v>45236</v>
      </c>
      <c r="B557" s="133" t="s">
        <v>4</v>
      </c>
      <c r="D557" s="136">
        <v>120960</v>
      </c>
    </row>
    <row r="558" spans="1:4" hidden="1" x14ac:dyDescent="0.25">
      <c r="A558" s="112">
        <v>45236</v>
      </c>
      <c r="B558" s="133" t="s">
        <v>4</v>
      </c>
      <c r="D558" s="136">
        <v>120960</v>
      </c>
    </row>
    <row r="559" spans="1:4" hidden="1" x14ac:dyDescent="0.25">
      <c r="A559" s="112">
        <v>45238</v>
      </c>
      <c r="B559" s="133" t="s">
        <v>289</v>
      </c>
      <c r="D559" s="136">
        <v>91200</v>
      </c>
    </row>
    <row r="560" spans="1:4" hidden="1" x14ac:dyDescent="0.25">
      <c r="A560" s="112">
        <v>45238</v>
      </c>
      <c r="B560" s="133" t="s">
        <v>289</v>
      </c>
      <c r="D560" s="136">
        <v>18240</v>
      </c>
    </row>
    <row r="561" spans="1:4" hidden="1" x14ac:dyDescent="0.25">
      <c r="A561" s="112">
        <v>45238</v>
      </c>
      <c r="B561" s="133" t="s">
        <v>287</v>
      </c>
      <c r="D561" s="136">
        <v>100800</v>
      </c>
    </row>
    <row r="562" spans="1:4" hidden="1" x14ac:dyDescent="0.25">
      <c r="A562" s="112">
        <v>45238</v>
      </c>
      <c r="B562" s="133" t="s">
        <v>287</v>
      </c>
      <c r="D562" s="136">
        <v>100800</v>
      </c>
    </row>
    <row r="563" spans="1:4" hidden="1" x14ac:dyDescent="0.25">
      <c r="A563" s="112">
        <v>45239</v>
      </c>
      <c r="B563" s="133" t="s">
        <v>287</v>
      </c>
      <c r="D563" s="136">
        <v>249984</v>
      </c>
    </row>
    <row r="564" spans="1:4" hidden="1" x14ac:dyDescent="0.25">
      <c r="A564" s="112">
        <v>45246</v>
      </c>
      <c r="B564" s="133" t="s">
        <v>289</v>
      </c>
      <c r="D564" s="136">
        <v>117120</v>
      </c>
    </row>
    <row r="565" spans="1:4" hidden="1" x14ac:dyDescent="0.25">
      <c r="A565" s="112">
        <v>45246</v>
      </c>
      <c r="B565" s="133" t="s">
        <v>289</v>
      </c>
      <c r="D565" s="136">
        <v>117120</v>
      </c>
    </row>
    <row r="566" spans="1:4" hidden="1" x14ac:dyDescent="0.25">
      <c r="A566" s="112">
        <v>45247</v>
      </c>
      <c r="B566" s="133" t="s">
        <v>289</v>
      </c>
      <c r="D566" s="136">
        <v>156160</v>
      </c>
    </row>
    <row r="567" spans="1:4" hidden="1" x14ac:dyDescent="0.25">
      <c r="A567" s="112">
        <v>45247</v>
      </c>
      <c r="B567" s="133" t="s">
        <v>289</v>
      </c>
      <c r="D567" s="136">
        <v>195200</v>
      </c>
    </row>
    <row r="568" spans="1:4" hidden="1" x14ac:dyDescent="0.25">
      <c r="A568" s="112">
        <v>45253</v>
      </c>
      <c r="B568" s="133" t="s">
        <v>285</v>
      </c>
      <c r="D568" s="136">
        <v>195200</v>
      </c>
    </row>
    <row r="569" spans="1:4" hidden="1" x14ac:dyDescent="0.25">
      <c r="A569" s="112">
        <v>45253</v>
      </c>
      <c r="B569" s="133" t="s">
        <v>285</v>
      </c>
      <c r="D569" s="136">
        <v>195200</v>
      </c>
    </row>
    <row r="570" spans="1:4" hidden="1" x14ac:dyDescent="0.25">
      <c r="A570" s="112">
        <v>45254</v>
      </c>
      <c r="B570" s="133" t="s">
        <v>289</v>
      </c>
      <c r="D570" s="136">
        <v>188800</v>
      </c>
    </row>
    <row r="571" spans="1:4" hidden="1" x14ac:dyDescent="0.25">
      <c r="A571" s="112">
        <v>45254</v>
      </c>
      <c r="B571" s="133" t="s">
        <v>289</v>
      </c>
      <c r="D571" s="136">
        <v>188800</v>
      </c>
    </row>
    <row r="572" spans="1:4" hidden="1" x14ac:dyDescent="0.25">
      <c r="A572" s="112">
        <v>45256</v>
      </c>
      <c r="B572" s="133" t="s">
        <v>285</v>
      </c>
      <c r="D572" s="136">
        <v>88640</v>
      </c>
    </row>
    <row r="573" spans="1:4" hidden="1" x14ac:dyDescent="0.25">
      <c r="A573" s="112">
        <v>45261</v>
      </c>
      <c r="B573" s="133" t="s">
        <v>285</v>
      </c>
      <c r="D573" s="136">
        <v>106368</v>
      </c>
    </row>
    <row r="574" spans="1:4" hidden="1" x14ac:dyDescent="0.25">
      <c r="A574" s="112">
        <v>45264</v>
      </c>
      <c r="B574" s="133" t="s">
        <v>289</v>
      </c>
      <c r="D574" s="136">
        <v>94400</v>
      </c>
    </row>
    <row r="575" spans="1:4" hidden="1" x14ac:dyDescent="0.25">
      <c r="A575" s="112">
        <v>45264</v>
      </c>
      <c r="B575" s="133" t="s">
        <v>289</v>
      </c>
      <c r="D575" s="136">
        <v>94400</v>
      </c>
    </row>
    <row r="576" spans="1:4" hidden="1" x14ac:dyDescent="0.25">
      <c r="A576" s="112">
        <v>45264</v>
      </c>
      <c r="B576" s="133" t="s">
        <v>289</v>
      </c>
      <c r="D576" s="136">
        <v>94400</v>
      </c>
    </row>
    <row r="577" spans="1:4" hidden="1" x14ac:dyDescent="0.25">
      <c r="A577" s="112">
        <v>45264</v>
      </c>
      <c r="B577" s="133" t="s">
        <v>289</v>
      </c>
      <c r="D577" s="136">
        <v>94400</v>
      </c>
    </row>
    <row r="578" spans="1:4" hidden="1" x14ac:dyDescent="0.25">
      <c r="A578" s="112">
        <v>45264</v>
      </c>
      <c r="B578" s="133" t="s">
        <v>289</v>
      </c>
      <c r="D578" s="136">
        <v>94400</v>
      </c>
    </row>
    <row r="579" spans="1:4" hidden="1" x14ac:dyDescent="0.25">
      <c r="A579" s="112">
        <v>45264</v>
      </c>
      <c r="B579" s="133" t="s">
        <v>289</v>
      </c>
      <c r="D579" s="136">
        <v>94400</v>
      </c>
    </row>
    <row r="580" spans="1:4" hidden="1" x14ac:dyDescent="0.25">
      <c r="A580" s="112">
        <v>45265</v>
      </c>
      <c r="B580" s="133" t="s">
        <v>287</v>
      </c>
      <c r="D580" s="136">
        <v>96000</v>
      </c>
    </row>
    <row r="581" spans="1:4" hidden="1" x14ac:dyDescent="0.25">
      <c r="A581" s="112">
        <v>45265</v>
      </c>
      <c r="B581" s="133" t="s">
        <v>287</v>
      </c>
      <c r="D581" s="136">
        <v>96000</v>
      </c>
    </row>
    <row r="582" spans="1:4" hidden="1" x14ac:dyDescent="0.25">
      <c r="A582" s="112">
        <v>45265</v>
      </c>
      <c r="B582" s="133" t="s">
        <v>287</v>
      </c>
      <c r="D582" s="136">
        <v>115200</v>
      </c>
    </row>
    <row r="583" spans="1:4" hidden="1" x14ac:dyDescent="0.25">
      <c r="A583" s="112">
        <v>45266</v>
      </c>
      <c r="B583" s="133" t="s">
        <v>287</v>
      </c>
      <c r="D583" s="136">
        <v>76800</v>
      </c>
    </row>
    <row r="584" spans="1:4" hidden="1" x14ac:dyDescent="0.25">
      <c r="A584" s="112">
        <v>45272</v>
      </c>
      <c r="B584" s="133" t="s">
        <v>285</v>
      </c>
      <c r="D584" s="136">
        <v>188800</v>
      </c>
    </row>
    <row r="585" spans="1:4" hidden="1" x14ac:dyDescent="0.25">
      <c r="A585" s="112">
        <v>45272</v>
      </c>
      <c r="B585" s="133" t="s">
        <v>285</v>
      </c>
      <c r="D585" s="136">
        <v>188800</v>
      </c>
    </row>
    <row r="586" spans="1:4" hidden="1" x14ac:dyDescent="0.25">
      <c r="A586" s="112">
        <v>45272</v>
      </c>
      <c r="B586" s="133" t="s">
        <v>285</v>
      </c>
      <c r="D586" s="136">
        <v>188800</v>
      </c>
    </row>
    <row r="587" spans="1:4" hidden="1" x14ac:dyDescent="0.25">
      <c r="A587" s="112">
        <v>45273</v>
      </c>
      <c r="B587" s="133" t="s">
        <v>287</v>
      </c>
      <c r="D587" s="136">
        <v>105600</v>
      </c>
    </row>
    <row r="588" spans="1:4" hidden="1" x14ac:dyDescent="0.25">
      <c r="A588" s="112">
        <v>45277</v>
      </c>
      <c r="B588" s="133" t="s">
        <v>289</v>
      </c>
      <c r="D588" s="136">
        <v>92800</v>
      </c>
    </row>
    <row r="589" spans="1:4" hidden="1" x14ac:dyDescent="0.25">
      <c r="A589" s="112">
        <v>45277</v>
      </c>
      <c r="B589" s="133" t="s">
        <v>289</v>
      </c>
      <c r="D589" s="136">
        <v>92800</v>
      </c>
    </row>
    <row r="590" spans="1:4" hidden="1" x14ac:dyDescent="0.25">
      <c r="A590" s="112">
        <v>45279</v>
      </c>
      <c r="B590" s="133" t="s">
        <v>285</v>
      </c>
      <c r="D590" s="136">
        <v>104832</v>
      </c>
    </row>
    <row r="591" spans="1:4" hidden="1" x14ac:dyDescent="0.25">
      <c r="A591" s="111">
        <v>45201</v>
      </c>
      <c r="B591" s="131" t="s">
        <v>268</v>
      </c>
      <c r="D591" s="136">
        <v>90888</v>
      </c>
    </row>
    <row r="592" spans="1:4" hidden="1" x14ac:dyDescent="0.25">
      <c r="A592" s="112">
        <v>45201</v>
      </c>
      <c r="B592" s="133" t="s">
        <v>268</v>
      </c>
      <c r="D592" s="136">
        <v>60471.08</v>
      </c>
    </row>
    <row r="593" spans="1:4" hidden="1" x14ac:dyDescent="0.25">
      <c r="A593" s="112">
        <v>45201</v>
      </c>
      <c r="B593" s="133" t="s">
        <v>268</v>
      </c>
      <c r="D593" s="136">
        <v>31531.5</v>
      </c>
    </row>
    <row r="594" spans="1:4" hidden="1" x14ac:dyDescent="0.25">
      <c r="A594" s="112">
        <v>45206</v>
      </c>
      <c r="B594" s="133" t="s">
        <v>295</v>
      </c>
      <c r="D594" s="136">
        <v>55301.399999999994</v>
      </c>
    </row>
    <row r="595" spans="1:4" hidden="1" x14ac:dyDescent="0.25">
      <c r="A595" s="112">
        <v>45208</v>
      </c>
      <c r="B595" s="133" t="s">
        <v>67</v>
      </c>
      <c r="D595" s="136">
        <v>31288.959999999999</v>
      </c>
    </row>
    <row r="596" spans="1:4" hidden="1" x14ac:dyDescent="0.25">
      <c r="A596" s="112">
        <v>45210</v>
      </c>
      <c r="B596" s="133" t="s">
        <v>295</v>
      </c>
      <c r="D596" s="136">
        <v>38601.160000000003</v>
      </c>
    </row>
    <row r="597" spans="1:4" hidden="1" x14ac:dyDescent="0.25">
      <c r="A597" s="112">
        <v>45212</v>
      </c>
      <c r="B597" s="133" t="s">
        <v>10</v>
      </c>
      <c r="D597" s="136">
        <v>82709.56</v>
      </c>
    </row>
    <row r="598" spans="1:4" hidden="1" x14ac:dyDescent="0.25">
      <c r="A598" s="112">
        <v>45214</v>
      </c>
      <c r="B598" s="133" t="s">
        <v>294</v>
      </c>
      <c r="D598" s="136">
        <v>23850.760000000002</v>
      </c>
    </row>
    <row r="599" spans="1:4" hidden="1" x14ac:dyDescent="0.25">
      <c r="A599" s="112">
        <v>45214</v>
      </c>
      <c r="B599" s="133" t="s">
        <v>5</v>
      </c>
      <c r="D599" s="136">
        <v>77355.079999999987</v>
      </c>
    </row>
    <row r="600" spans="1:4" hidden="1" x14ac:dyDescent="0.25">
      <c r="A600" s="112">
        <v>45214</v>
      </c>
      <c r="B600" s="133" t="s">
        <v>291</v>
      </c>
      <c r="D600" s="136">
        <v>33795.300000000003</v>
      </c>
    </row>
    <row r="601" spans="1:4" hidden="1" x14ac:dyDescent="0.25">
      <c r="A601" s="112">
        <v>45215</v>
      </c>
      <c r="B601" s="133" t="s">
        <v>67</v>
      </c>
      <c r="D601" s="136">
        <v>116366.26000000001</v>
      </c>
    </row>
    <row r="602" spans="1:4" hidden="1" x14ac:dyDescent="0.25">
      <c r="A602" s="112">
        <v>45216</v>
      </c>
      <c r="B602" s="133" t="s">
        <v>292</v>
      </c>
      <c r="D602" s="136">
        <v>119249.56</v>
      </c>
    </row>
    <row r="603" spans="1:4" hidden="1" x14ac:dyDescent="0.25">
      <c r="A603" s="112">
        <v>45218</v>
      </c>
      <c r="B603" s="133" t="s">
        <v>67</v>
      </c>
      <c r="D603" s="136">
        <v>78435</v>
      </c>
    </row>
    <row r="604" spans="1:4" hidden="1" x14ac:dyDescent="0.25">
      <c r="A604" s="112">
        <v>45219</v>
      </c>
      <c r="B604" s="133" t="s">
        <v>295</v>
      </c>
      <c r="D604" s="136">
        <v>94545.68</v>
      </c>
    </row>
    <row r="605" spans="1:4" hidden="1" x14ac:dyDescent="0.25">
      <c r="A605" s="112">
        <v>45220</v>
      </c>
      <c r="B605" s="133" t="s">
        <v>397</v>
      </c>
      <c r="D605" s="136">
        <v>231000</v>
      </c>
    </row>
    <row r="606" spans="1:4" hidden="1" x14ac:dyDescent="0.25">
      <c r="A606" s="112">
        <v>45223</v>
      </c>
      <c r="B606" s="133" t="s">
        <v>67</v>
      </c>
      <c r="D606" s="136">
        <v>82956.820000000007</v>
      </c>
    </row>
    <row r="607" spans="1:4" hidden="1" x14ac:dyDescent="0.25">
      <c r="A607" s="112">
        <v>45229</v>
      </c>
      <c r="B607" s="133" t="s">
        <v>10</v>
      </c>
      <c r="D607" s="136">
        <v>38703</v>
      </c>
    </row>
    <row r="608" spans="1:4" hidden="1" x14ac:dyDescent="0.25">
      <c r="A608" s="112">
        <v>45230</v>
      </c>
      <c r="B608" s="133" t="s">
        <v>295</v>
      </c>
      <c r="D608" s="136">
        <v>77040.079999999987</v>
      </c>
    </row>
    <row r="609" spans="1:4" hidden="1" x14ac:dyDescent="0.25">
      <c r="A609" s="112">
        <v>45230</v>
      </c>
      <c r="B609" s="133" t="s">
        <v>5</v>
      </c>
      <c r="D609" s="136">
        <v>96575.32</v>
      </c>
    </row>
    <row r="610" spans="1:4" hidden="1" x14ac:dyDescent="0.25">
      <c r="A610" s="112">
        <v>45230</v>
      </c>
      <c r="B610" s="133" t="s">
        <v>5</v>
      </c>
      <c r="D610" s="136">
        <v>78664.959999999992</v>
      </c>
    </row>
    <row r="611" spans="1:4" hidden="1" x14ac:dyDescent="0.25">
      <c r="A611" s="112">
        <v>45230</v>
      </c>
      <c r="B611" s="133" t="s">
        <v>294</v>
      </c>
      <c r="D611" s="136">
        <v>32501.699999999997</v>
      </c>
    </row>
    <row r="612" spans="1:4" hidden="1" x14ac:dyDescent="0.25">
      <c r="A612" s="112">
        <v>45230</v>
      </c>
      <c r="B612" s="133" t="s">
        <v>368</v>
      </c>
      <c r="D612" s="136">
        <v>34673.100000000006</v>
      </c>
    </row>
    <row r="613" spans="1:4" hidden="1" x14ac:dyDescent="0.25">
      <c r="A613" s="112">
        <v>45230</v>
      </c>
      <c r="B613" s="133" t="s">
        <v>65</v>
      </c>
      <c r="D613" s="136">
        <v>27449.620000000003</v>
      </c>
    </row>
    <row r="614" spans="1:4" hidden="1" x14ac:dyDescent="0.25">
      <c r="A614" s="112">
        <v>45231</v>
      </c>
      <c r="B614" s="133" t="s">
        <v>67</v>
      </c>
      <c r="D614" s="136">
        <v>38346.520000000004</v>
      </c>
    </row>
    <row r="615" spans="1:4" hidden="1" x14ac:dyDescent="0.25">
      <c r="A615" s="112">
        <v>45233</v>
      </c>
      <c r="B615" s="133" t="s">
        <v>63</v>
      </c>
      <c r="D615" s="136">
        <v>27300</v>
      </c>
    </row>
    <row r="616" spans="1:4" hidden="1" x14ac:dyDescent="0.25">
      <c r="A616" s="112">
        <v>45234</v>
      </c>
      <c r="B616" s="133" t="s">
        <v>292</v>
      </c>
      <c r="D616" s="136">
        <v>119249.56</v>
      </c>
    </row>
    <row r="617" spans="1:4" hidden="1" x14ac:dyDescent="0.25">
      <c r="A617" s="112">
        <v>45236</v>
      </c>
      <c r="B617" s="133" t="s">
        <v>295</v>
      </c>
      <c r="D617" s="136">
        <v>77791.359999999986</v>
      </c>
    </row>
    <row r="618" spans="1:4" hidden="1" x14ac:dyDescent="0.25">
      <c r="A618" s="112">
        <v>45240</v>
      </c>
      <c r="B618" s="133" t="s">
        <v>10</v>
      </c>
      <c r="D618" s="136">
        <v>85216.420000000013</v>
      </c>
    </row>
    <row r="619" spans="1:4" hidden="1" x14ac:dyDescent="0.25">
      <c r="A619" s="112">
        <v>45245</v>
      </c>
      <c r="B619" s="133" t="s">
        <v>291</v>
      </c>
      <c r="D619" s="136">
        <v>33715.5</v>
      </c>
    </row>
    <row r="620" spans="1:4" hidden="1" x14ac:dyDescent="0.25">
      <c r="A620" s="112">
        <v>45245</v>
      </c>
      <c r="B620" s="133" t="s">
        <v>294</v>
      </c>
      <c r="D620" s="136">
        <v>23446.5</v>
      </c>
    </row>
    <row r="621" spans="1:4" hidden="1" x14ac:dyDescent="0.25">
      <c r="A621" s="112">
        <v>45250</v>
      </c>
      <c r="B621" s="133" t="s">
        <v>67</v>
      </c>
      <c r="D621" s="136">
        <v>30844.28</v>
      </c>
    </row>
    <row r="622" spans="1:4" hidden="1" x14ac:dyDescent="0.25">
      <c r="A622" s="112">
        <v>45250</v>
      </c>
      <c r="B622" s="133" t="s">
        <v>67</v>
      </c>
      <c r="D622" s="136">
        <v>58581.600000000006</v>
      </c>
    </row>
    <row r="623" spans="1:4" hidden="1" x14ac:dyDescent="0.25">
      <c r="A623" s="112">
        <v>45251</v>
      </c>
      <c r="B623" s="133" t="s">
        <v>292</v>
      </c>
      <c r="D623" s="136">
        <v>121874.99999999999</v>
      </c>
    </row>
    <row r="624" spans="1:4" hidden="1" x14ac:dyDescent="0.25">
      <c r="A624" s="112">
        <v>45252</v>
      </c>
      <c r="B624" s="133" t="s">
        <v>67</v>
      </c>
      <c r="D624" s="136">
        <v>62443.5</v>
      </c>
    </row>
    <row r="625" spans="1:4" hidden="1" x14ac:dyDescent="0.25">
      <c r="A625" s="112">
        <v>45252</v>
      </c>
      <c r="B625" s="133" t="s">
        <v>397</v>
      </c>
      <c r="D625" s="136">
        <v>231000</v>
      </c>
    </row>
    <row r="626" spans="1:4" hidden="1" x14ac:dyDescent="0.25">
      <c r="A626" s="112">
        <v>45253</v>
      </c>
      <c r="B626" s="133" t="s">
        <v>294</v>
      </c>
      <c r="D626" s="136">
        <v>48752.56</v>
      </c>
    </row>
    <row r="627" spans="1:4" hidden="1" x14ac:dyDescent="0.25">
      <c r="A627" s="112">
        <v>45254</v>
      </c>
      <c r="B627" s="133" t="s">
        <v>67</v>
      </c>
      <c r="D627" s="136">
        <v>75623.62</v>
      </c>
    </row>
    <row r="628" spans="1:4" hidden="1" x14ac:dyDescent="0.25">
      <c r="A628" s="112">
        <v>45255</v>
      </c>
      <c r="B628" s="133" t="s">
        <v>295</v>
      </c>
      <c r="D628" s="136">
        <v>80254.12</v>
      </c>
    </row>
    <row r="629" spans="1:4" hidden="1" x14ac:dyDescent="0.25">
      <c r="A629" s="112">
        <v>45258</v>
      </c>
      <c r="B629" s="133" t="s">
        <v>10</v>
      </c>
      <c r="D629" s="136">
        <v>68109.299999999988</v>
      </c>
    </row>
    <row r="630" spans="1:4" hidden="1" x14ac:dyDescent="0.25">
      <c r="A630" s="112">
        <v>45260</v>
      </c>
      <c r="B630" s="133" t="s">
        <v>67</v>
      </c>
      <c r="D630" s="136">
        <v>61316.86</v>
      </c>
    </row>
    <row r="631" spans="1:4" hidden="1" x14ac:dyDescent="0.25">
      <c r="A631" s="112">
        <v>45260</v>
      </c>
      <c r="B631" s="133" t="s">
        <v>291</v>
      </c>
      <c r="D631" s="136">
        <v>31920</v>
      </c>
    </row>
    <row r="632" spans="1:4" hidden="1" x14ac:dyDescent="0.25">
      <c r="A632" s="112">
        <v>45263</v>
      </c>
      <c r="B632" s="133" t="s">
        <v>63</v>
      </c>
      <c r="D632" s="136">
        <v>27300</v>
      </c>
    </row>
    <row r="633" spans="1:4" hidden="1" x14ac:dyDescent="0.25">
      <c r="A633" s="112">
        <v>45265</v>
      </c>
      <c r="B633" s="133" t="s">
        <v>397</v>
      </c>
      <c r="D633" s="136">
        <v>249480</v>
      </c>
    </row>
    <row r="634" spans="1:4" hidden="1" x14ac:dyDescent="0.25">
      <c r="A634" s="112">
        <v>45265</v>
      </c>
      <c r="B634" s="133" t="s">
        <v>292</v>
      </c>
      <c r="D634" s="136">
        <v>121874.99999999999</v>
      </c>
    </row>
    <row r="635" spans="1:4" hidden="1" x14ac:dyDescent="0.25">
      <c r="A635" s="112">
        <v>45265</v>
      </c>
      <c r="B635" s="133" t="s">
        <v>67</v>
      </c>
      <c r="D635" s="136">
        <v>58396.800000000003</v>
      </c>
    </row>
    <row r="636" spans="1:4" hidden="1" x14ac:dyDescent="0.25">
      <c r="A636" s="112">
        <v>45265</v>
      </c>
      <c r="B636" s="133" t="s">
        <v>5</v>
      </c>
      <c r="D636" s="136">
        <v>35533.58</v>
      </c>
    </row>
    <row r="637" spans="1:4" hidden="1" x14ac:dyDescent="0.25">
      <c r="A637" s="112">
        <v>45265</v>
      </c>
      <c r="B637" s="133" t="s">
        <v>5</v>
      </c>
      <c r="D637" s="136">
        <v>63399</v>
      </c>
    </row>
    <row r="638" spans="1:4" hidden="1" x14ac:dyDescent="0.25">
      <c r="A638" s="112">
        <v>45265</v>
      </c>
      <c r="B638" s="133" t="s">
        <v>5</v>
      </c>
      <c r="D638" s="136">
        <v>87318</v>
      </c>
    </row>
    <row r="639" spans="1:4" hidden="1" x14ac:dyDescent="0.25">
      <c r="A639" s="112">
        <v>45265</v>
      </c>
      <c r="B639" s="133" t="s">
        <v>5</v>
      </c>
      <c r="D639" s="136">
        <v>84841.06</v>
      </c>
    </row>
    <row r="640" spans="1:4" hidden="1" x14ac:dyDescent="0.25">
      <c r="A640" s="112">
        <v>45265</v>
      </c>
      <c r="B640" s="133" t="s">
        <v>5</v>
      </c>
      <c r="D640" s="136">
        <v>38550.22</v>
      </c>
    </row>
    <row r="641" spans="1:4" hidden="1" x14ac:dyDescent="0.25">
      <c r="A641" s="112">
        <v>45267</v>
      </c>
      <c r="B641" s="133" t="s">
        <v>67</v>
      </c>
      <c r="D641" s="136">
        <v>76692</v>
      </c>
    </row>
    <row r="642" spans="1:4" hidden="1" x14ac:dyDescent="0.25">
      <c r="A642" s="112">
        <v>45271</v>
      </c>
      <c r="B642" s="133" t="s">
        <v>292</v>
      </c>
      <c r="D642" s="136">
        <v>121874.99999999999</v>
      </c>
    </row>
    <row r="643" spans="1:4" hidden="1" x14ac:dyDescent="0.25">
      <c r="A643" s="112">
        <v>45272</v>
      </c>
      <c r="B643" s="133" t="s">
        <v>67</v>
      </c>
      <c r="D643" s="136">
        <v>78909.600000000006</v>
      </c>
    </row>
    <row r="644" spans="1:4" hidden="1" x14ac:dyDescent="0.25">
      <c r="A644" s="112">
        <v>45274</v>
      </c>
      <c r="B644" s="133" t="s">
        <v>295</v>
      </c>
      <c r="D644" s="136">
        <v>37937.020000000004</v>
      </c>
    </row>
    <row r="645" spans="1:4" hidden="1" x14ac:dyDescent="0.25">
      <c r="A645" s="112">
        <v>45275</v>
      </c>
      <c r="B645" s="133" t="s">
        <v>67</v>
      </c>
      <c r="D645" s="136">
        <v>109033.57999999999</v>
      </c>
    </row>
    <row r="646" spans="1:4" hidden="1" x14ac:dyDescent="0.25">
      <c r="A646" s="112">
        <v>45275</v>
      </c>
      <c r="B646" s="133" t="s">
        <v>294</v>
      </c>
      <c r="D646" s="136">
        <v>22611.760000000002</v>
      </c>
    </row>
    <row r="647" spans="1:4" hidden="1" x14ac:dyDescent="0.25">
      <c r="A647" s="112">
        <v>45278</v>
      </c>
      <c r="B647" s="133" t="s">
        <v>67</v>
      </c>
      <c r="D647" s="136">
        <v>57103</v>
      </c>
    </row>
    <row r="648" spans="1:4" hidden="1" x14ac:dyDescent="0.25">
      <c r="A648" s="112">
        <v>45278</v>
      </c>
      <c r="B648" s="133" t="s">
        <v>67</v>
      </c>
      <c r="D648" s="136">
        <v>64167.08</v>
      </c>
    </row>
    <row r="649" spans="1:4" ht="15.75" hidden="1" x14ac:dyDescent="0.25">
      <c r="A649" s="168">
        <v>45209</v>
      </c>
      <c r="B649" s="57" t="s">
        <v>73</v>
      </c>
      <c r="D649" s="114">
        <v>10000</v>
      </c>
    </row>
    <row r="650" spans="1:4" ht="15.75" hidden="1" x14ac:dyDescent="0.25">
      <c r="A650" s="170">
        <v>45215</v>
      </c>
      <c r="B650" s="57" t="s">
        <v>9</v>
      </c>
      <c r="D650" s="121">
        <v>16584</v>
      </c>
    </row>
    <row r="651" spans="1:4" ht="15.75" hidden="1" x14ac:dyDescent="0.25">
      <c r="A651" s="170">
        <v>45215</v>
      </c>
      <c r="B651" s="57" t="s">
        <v>9</v>
      </c>
      <c r="D651" s="121">
        <v>2064</v>
      </c>
    </row>
    <row r="652" spans="1:4" ht="15.75" hidden="1" x14ac:dyDescent="0.25">
      <c r="A652" s="170">
        <v>45220</v>
      </c>
      <c r="B652" s="57" t="s">
        <v>399</v>
      </c>
      <c r="D652" s="121">
        <v>200000</v>
      </c>
    </row>
    <row r="653" spans="1:4" ht="15.75" hidden="1" x14ac:dyDescent="0.25">
      <c r="A653" s="170">
        <v>45236</v>
      </c>
      <c r="B653" s="57" t="s">
        <v>73</v>
      </c>
      <c r="D653" s="121">
        <v>5000</v>
      </c>
    </row>
    <row r="654" spans="1:4" ht="15.75" hidden="1" x14ac:dyDescent="0.25">
      <c r="A654" s="170">
        <v>45250</v>
      </c>
      <c r="B654" s="57" t="s">
        <v>399</v>
      </c>
      <c r="D654" s="121">
        <v>300000</v>
      </c>
    </row>
    <row r="655" spans="1:4" ht="15.75" hidden="1" x14ac:dyDescent="0.25">
      <c r="A655" s="170">
        <v>45264</v>
      </c>
      <c r="B655" s="57" t="s">
        <v>388</v>
      </c>
      <c r="D655" s="121">
        <v>1000000</v>
      </c>
    </row>
    <row r="656" spans="1:4" ht="15.75" hidden="1" x14ac:dyDescent="0.25">
      <c r="A656" s="170">
        <v>45264</v>
      </c>
      <c r="B656" s="57" t="s">
        <v>389</v>
      </c>
      <c r="D656" s="121">
        <v>600000</v>
      </c>
    </row>
    <row r="657" spans="1:4" ht="15.75" hidden="1" x14ac:dyDescent="0.25">
      <c r="A657" s="170">
        <v>45264</v>
      </c>
      <c r="B657" s="57" t="s">
        <v>390</v>
      </c>
      <c r="D657" s="121">
        <v>400000</v>
      </c>
    </row>
    <row r="658" spans="1:4" ht="15.75" hidden="1" x14ac:dyDescent="0.25">
      <c r="A658" s="170">
        <v>45264</v>
      </c>
      <c r="B658" s="57" t="s">
        <v>391</v>
      </c>
      <c r="D658" s="121">
        <v>700000</v>
      </c>
    </row>
    <row r="659" spans="1:4" ht="15.75" hidden="1" x14ac:dyDescent="0.25">
      <c r="A659" s="170">
        <v>45264</v>
      </c>
      <c r="B659" s="57" t="s">
        <v>392</v>
      </c>
      <c r="D659" s="121">
        <v>800000</v>
      </c>
    </row>
    <row r="660" spans="1:4" ht="15.75" hidden="1" x14ac:dyDescent="0.25">
      <c r="A660" s="170">
        <v>45264</v>
      </c>
      <c r="B660" s="57" t="s">
        <v>393</v>
      </c>
      <c r="D660" s="121">
        <v>500000</v>
      </c>
    </row>
    <row r="661" spans="1:4" ht="15.75" hidden="1" x14ac:dyDescent="0.25">
      <c r="A661" s="170">
        <v>45265</v>
      </c>
      <c r="B661" s="57" t="s">
        <v>73</v>
      </c>
      <c r="D661" s="121">
        <v>5000</v>
      </c>
    </row>
    <row r="662" spans="1:4" ht="15.75" hidden="1" x14ac:dyDescent="0.25">
      <c r="A662" s="170">
        <v>45279</v>
      </c>
      <c r="B662" s="57" t="s">
        <v>394</v>
      </c>
      <c r="D662" s="121">
        <v>200000</v>
      </c>
    </row>
    <row r="663" spans="1:4" ht="15.75" hidden="1" x14ac:dyDescent="0.25">
      <c r="A663" s="168">
        <v>45217</v>
      </c>
      <c r="B663" s="125" t="s">
        <v>271</v>
      </c>
      <c r="D663" s="121">
        <v>61500</v>
      </c>
    </row>
    <row r="664" spans="1:4" ht="15.75" hidden="1" x14ac:dyDescent="0.25">
      <c r="A664" s="170">
        <v>45239</v>
      </c>
      <c r="B664" s="125" t="s">
        <v>310</v>
      </c>
      <c r="D664" s="121">
        <v>2500000</v>
      </c>
    </row>
    <row r="665" spans="1:4" ht="16.5" hidden="1" thickBot="1" x14ac:dyDescent="0.3">
      <c r="A665" s="169">
        <v>45264</v>
      </c>
      <c r="B665" s="125" t="s">
        <v>310</v>
      </c>
      <c r="D665" s="121">
        <v>847458</v>
      </c>
    </row>
    <row r="666" spans="1:4" ht="15.75" hidden="1" x14ac:dyDescent="0.25">
      <c r="A666" s="77">
        <v>45169</v>
      </c>
      <c r="B666" s="125" t="s">
        <v>310</v>
      </c>
      <c r="D666" s="1">
        <v>23600000</v>
      </c>
    </row>
    <row r="667" spans="1:4" ht="15.75" hidden="1" x14ac:dyDescent="0.25">
      <c r="A667" s="112">
        <v>45139</v>
      </c>
      <c r="B667" s="125" t="s">
        <v>405</v>
      </c>
      <c r="D667" s="1">
        <v>291060</v>
      </c>
    </row>
    <row r="668" spans="1:4" ht="15.75" hidden="1" x14ac:dyDescent="0.25">
      <c r="A668" s="112">
        <v>45140</v>
      </c>
      <c r="B668" s="125" t="s">
        <v>406</v>
      </c>
      <c r="D668" s="1">
        <v>181440</v>
      </c>
    </row>
    <row r="669" spans="1:4" ht="15.75" hidden="1" x14ac:dyDescent="0.25">
      <c r="A669" s="112">
        <v>45141</v>
      </c>
      <c r="B669" s="125" t="s">
        <v>407</v>
      </c>
      <c r="D669" s="1">
        <v>295680</v>
      </c>
    </row>
    <row r="670" spans="1:4" ht="15.75" hidden="1" x14ac:dyDescent="0.25">
      <c r="A670" s="112">
        <v>45142</v>
      </c>
      <c r="B670" s="125" t="s">
        <v>408</v>
      </c>
      <c r="D670" s="1">
        <v>97650</v>
      </c>
    </row>
    <row r="671" spans="1:4" ht="15.75" hidden="1" x14ac:dyDescent="0.25">
      <c r="A671" s="112">
        <v>45143</v>
      </c>
      <c r="B671" s="125" t="s">
        <v>409</v>
      </c>
      <c r="D671" s="1">
        <v>291060</v>
      </c>
    </row>
    <row r="672" spans="1:4" ht="15.75" hidden="1" x14ac:dyDescent="0.25">
      <c r="A672" s="112">
        <v>45144</v>
      </c>
      <c r="B672" s="125" t="s">
        <v>410</v>
      </c>
      <c r="D672" s="1">
        <v>100800</v>
      </c>
    </row>
    <row r="673" spans="1:4" ht="15.75" hidden="1" x14ac:dyDescent="0.25">
      <c r="A673" s="112">
        <v>45145</v>
      </c>
      <c r="B673" s="125" t="s">
        <v>411</v>
      </c>
      <c r="D673" s="1">
        <v>253260</v>
      </c>
    </row>
    <row r="674" spans="1:4" ht="15.75" hidden="1" x14ac:dyDescent="0.25">
      <c r="A674" s="112">
        <v>45147</v>
      </c>
      <c r="B674" s="125" t="s">
        <v>412</v>
      </c>
      <c r="D674" s="1">
        <v>76800</v>
      </c>
    </row>
    <row r="675" spans="1:4" ht="15.75" hidden="1" x14ac:dyDescent="0.25">
      <c r="A675" s="112">
        <v>45148</v>
      </c>
      <c r="B675" s="125" t="s">
        <v>413</v>
      </c>
      <c r="D675" s="1">
        <v>31200</v>
      </c>
    </row>
    <row r="676" spans="1:4" ht="15.75" hidden="1" x14ac:dyDescent="0.25">
      <c r="A676" s="112">
        <v>45149</v>
      </c>
      <c r="B676" s="125" t="s">
        <v>414</v>
      </c>
      <c r="D676" s="1">
        <v>25200</v>
      </c>
    </row>
    <row r="677" spans="1:4" ht="15.75" hidden="1" x14ac:dyDescent="0.25">
      <c r="A677" s="112">
        <v>45149</v>
      </c>
      <c r="B677" s="125" t="s">
        <v>415</v>
      </c>
      <c r="D677" s="1">
        <v>151680</v>
      </c>
    </row>
    <row r="678" spans="1:4" ht="15.75" hidden="1" x14ac:dyDescent="0.25">
      <c r="A678" s="112">
        <v>45150</v>
      </c>
      <c r="B678" s="125" t="s">
        <v>73</v>
      </c>
      <c r="D678" s="1">
        <v>4332</v>
      </c>
    </row>
    <row r="679" spans="1:4" ht="15.75" hidden="1" x14ac:dyDescent="0.25">
      <c r="A679" s="112">
        <v>45150</v>
      </c>
      <c r="B679" s="125" t="s">
        <v>416</v>
      </c>
      <c r="D679" s="1">
        <v>109800</v>
      </c>
    </row>
    <row r="680" spans="1:4" ht="15.75" hidden="1" x14ac:dyDescent="0.25">
      <c r="A680" s="112">
        <v>45154</v>
      </c>
      <c r="B680" s="125" t="s">
        <v>9</v>
      </c>
      <c r="D680" s="1">
        <v>5976</v>
      </c>
    </row>
    <row r="681" spans="1:4" ht="15.75" hidden="1" x14ac:dyDescent="0.25">
      <c r="A681" s="112">
        <v>45160</v>
      </c>
      <c r="B681" s="125" t="s">
        <v>417</v>
      </c>
      <c r="D681" s="1">
        <v>1250000</v>
      </c>
    </row>
    <row r="682" spans="1:4" ht="15.75" hidden="1" x14ac:dyDescent="0.25">
      <c r="A682" s="112">
        <v>45160</v>
      </c>
      <c r="B682" s="125" t="s">
        <v>418</v>
      </c>
      <c r="D682" s="1">
        <v>1250000</v>
      </c>
    </row>
    <row r="683" spans="1:4" x14ac:dyDescent="0.25">
      <c r="A683" s="188">
        <v>45199</v>
      </c>
      <c r="B683" s="189" t="s">
        <v>395</v>
      </c>
      <c r="D683" s="190">
        <v>178471.87999999998</v>
      </c>
    </row>
    <row r="684" spans="1:4" x14ac:dyDescent="0.25">
      <c r="A684" s="188">
        <v>45195</v>
      </c>
      <c r="B684" s="189" t="s">
        <v>287</v>
      </c>
      <c r="D684" s="190">
        <v>111360</v>
      </c>
    </row>
    <row r="685" spans="1:4" x14ac:dyDescent="0.25">
      <c r="A685" s="188">
        <v>45175</v>
      </c>
      <c r="B685" s="189" t="s">
        <v>67</v>
      </c>
      <c r="D685" s="190">
        <v>43540.880000000005</v>
      </c>
    </row>
    <row r="686" spans="1:4" x14ac:dyDescent="0.25">
      <c r="A686" s="188">
        <v>45184</v>
      </c>
      <c r="B686" s="189" t="s">
        <v>5</v>
      </c>
      <c r="D686" s="190">
        <v>97585.959999999992</v>
      </c>
    </row>
    <row r="687" spans="1:4" x14ac:dyDescent="0.25">
      <c r="A687" s="188">
        <v>45184</v>
      </c>
      <c r="B687" s="189" t="s">
        <v>5</v>
      </c>
      <c r="D687" s="190">
        <v>79525.959999999992</v>
      </c>
    </row>
    <row r="688" spans="1:4" x14ac:dyDescent="0.25">
      <c r="A688" s="188">
        <v>45184</v>
      </c>
      <c r="B688" s="189" t="s">
        <v>5</v>
      </c>
      <c r="D688" s="190">
        <v>79206.22</v>
      </c>
    </row>
    <row r="689" spans="1:4" x14ac:dyDescent="0.25">
      <c r="A689" s="188">
        <v>45184</v>
      </c>
      <c r="B689" s="189" t="s">
        <v>5</v>
      </c>
      <c r="D689" s="190">
        <v>81307.799999999988</v>
      </c>
    </row>
    <row r="690" spans="1:4" x14ac:dyDescent="0.25">
      <c r="A690" s="188">
        <v>45190</v>
      </c>
      <c r="B690" s="189" t="s">
        <v>10</v>
      </c>
      <c r="D690" s="190">
        <v>90147.760000000009</v>
      </c>
    </row>
    <row r="691" spans="1:4" x14ac:dyDescent="0.25">
      <c r="A691" s="188">
        <v>45197</v>
      </c>
      <c r="B691" s="189" t="s">
        <v>67</v>
      </c>
      <c r="D691" s="190">
        <v>56758.28</v>
      </c>
    </row>
    <row r="692" spans="1:4" x14ac:dyDescent="0.25">
      <c r="A692" s="188">
        <v>45198</v>
      </c>
      <c r="B692" s="189" t="s">
        <v>292</v>
      </c>
      <c r="D692" s="190">
        <v>119249.99999999999</v>
      </c>
    </row>
    <row r="693" spans="1:4" x14ac:dyDescent="0.25">
      <c r="A693" s="188">
        <v>45199</v>
      </c>
      <c r="B693" s="189" t="s">
        <v>291</v>
      </c>
      <c r="D693" s="190">
        <v>23940</v>
      </c>
    </row>
    <row r="694" spans="1:4" x14ac:dyDescent="0.25">
      <c r="A694" s="188">
        <v>45199</v>
      </c>
      <c r="B694" s="189" t="s">
        <v>67</v>
      </c>
      <c r="D694" s="190">
        <v>34934.559999999998</v>
      </c>
    </row>
    <row r="695" spans="1:4" x14ac:dyDescent="0.25">
      <c r="A695" s="188">
        <v>45199</v>
      </c>
      <c r="B695" s="189" t="s">
        <v>10</v>
      </c>
      <c r="D695" s="190">
        <v>86832.9</v>
      </c>
    </row>
    <row r="696" spans="1:4" x14ac:dyDescent="0.25">
      <c r="A696" s="188">
        <v>45199</v>
      </c>
      <c r="B696" s="189" t="s">
        <v>5</v>
      </c>
      <c r="D696" s="190">
        <v>83197.279999999999</v>
      </c>
    </row>
    <row r="697" spans="1:4" x14ac:dyDescent="0.25">
      <c r="A697" s="188">
        <v>45199</v>
      </c>
      <c r="B697" s="189" t="s">
        <v>5</v>
      </c>
      <c r="D697" s="190">
        <v>89389.66</v>
      </c>
    </row>
    <row r="698" spans="1:4" x14ac:dyDescent="0.25">
      <c r="A698" s="188">
        <v>45199</v>
      </c>
      <c r="B698" s="189" t="s">
        <v>5</v>
      </c>
      <c r="D698" s="190">
        <v>53573.100000000006</v>
      </c>
    </row>
    <row r="699" spans="1:4" x14ac:dyDescent="0.25">
      <c r="A699" s="188">
        <v>45177</v>
      </c>
      <c r="B699" s="189" t="s">
        <v>3</v>
      </c>
      <c r="D699" s="190">
        <v>10804.080000000002</v>
      </c>
    </row>
    <row r="700" spans="1:4" x14ac:dyDescent="0.25">
      <c r="A700" s="188">
        <v>45186</v>
      </c>
      <c r="B700" s="189" t="s">
        <v>284</v>
      </c>
      <c r="D700" s="190">
        <v>106200</v>
      </c>
    </row>
    <row r="701" spans="1:4" x14ac:dyDescent="0.25">
      <c r="A701" s="188">
        <v>45192</v>
      </c>
      <c r="B701" s="189" t="s">
        <v>3</v>
      </c>
      <c r="D701" s="190">
        <v>1198.8800000000001</v>
      </c>
    </row>
    <row r="702" spans="1:4" x14ac:dyDescent="0.25">
      <c r="A702" s="188">
        <v>45197</v>
      </c>
      <c r="B702" s="189" t="s">
        <v>287</v>
      </c>
      <c r="D702" s="190">
        <v>489241.59999999998</v>
      </c>
    </row>
    <row r="703" spans="1:4" ht="15.75" x14ac:dyDescent="0.25">
      <c r="A703" s="170">
        <v>45293</v>
      </c>
      <c r="B703" s="57" t="s">
        <v>73</v>
      </c>
      <c r="D703" s="129">
        <v>5000</v>
      </c>
    </row>
    <row r="704" spans="1:4" ht="15.75" x14ac:dyDescent="0.25">
      <c r="A704" s="170">
        <v>45301</v>
      </c>
      <c r="B704" s="57" t="s">
        <v>311</v>
      </c>
      <c r="D704" s="129">
        <v>2500</v>
      </c>
    </row>
    <row r="705" spans="1:4" ht="15.75" x14ac:dyDescent="0.25">
      <c r="A705" s="170">
        <v>45306</v>
      </c>
      <c r="B705" s="57" t="s">
        <v>312</v>
      </c>
      <c r="D705" s="129">
        <v>250000</v>
      </c>
    </row>
    <row r="706" spans="1:4" ht="15.75" x14ac:dyDescent="0.25">
      <c r="A706" s="170">
        <v>45306</v>
      </c>
      <c r="B706" s="57" t="s">
        <v>399</v>
      </c>
      <c r="D706" s="129">
        <v>250000</v>
      </c>
    </row>
    <row r="707" spans="1:4" ht="15.75" x14ac:dyDescent="0.25">
      <c r="A707" s="170">
        <v>45307</v>
      </c>
      <c r="B707" s="57" t="s">
        <v>394</v>
      </c>
      <c r="D707" s="129">
        <v>400000</v>
      </c>
    </row>
    <row r="708" spans="1:4" ht="15.75" x14ac:dyDescent="0.25">
      <c r="A708" s="170">
        <v>45320</v>
      </c>
      <c r="B708" s="57" t="s">
        <v>434</v>
      </c>
      <c r="D708" s="129">
        <v>500000</v>
      </c>
    </row>
    <row r="709" spans="1:4" ht="15.75" x14ac:dyDescent="0.25">
      <c r="A709" s="170">
        <v>45323</v>
      </c>
      <c r="B709" s="57" t="s">
        <v>73</v>
      </c>
      <c r="D709" s="129">
        <v>5000</v>
      </c>
    </row>
    <row r="710" spans="1:4" ht="15.75" x14ac:dyDescent="0.25">
      <c r="A710" s="170">
        <v>45332</v>
      </c>
      <c r="B710" s="57" t="s">
        <v>9</v>
      </c>
      <c r="D710" s="129">
        <v>14616</v>
      </c>
    </row>
    <row r="711" spans="1:4" ht="15.75" x14ac:dyDescent="0.25">
      <c r="A711" s="170">
        <v>45334</v>
      </c>
      <c r="B711" s="57" t="s">
        <v>392</v>
      </c>
      <c r="D711" s="129">
        <v>220800</v>
      </c>
    </row>
    <row r="712" spans="1:4" ht="15.75" x14ac:dyDescent="0.25">
      <c r="A712" s="170">
        <v>45334</v>
      </c>
      <c r="B712" s="57" t="s">
        <v>435</v>
      </c>
      <c r="D712" s="129">
        <v>223250</v>
      </c>
    </row>
    <row r="713" spans="1:4" ht="15.75" x14ac:dyDescent="0.25">
      <c r="A713" s="170">
        <v>45334</v>
      </c>
      <c r="B713" s="57" t="s">
        <v>436</v>
      </c>
      <c r="D713" s="129">
        <v>957000</v>
      </c>
    </row>
    <row r="714" spans="1:4" ht="15.75" x14ac:dyDescent="0.25">
      <c r="A714" s="170">
        <v>45334</v>
      </c>
      <c r="B714" s="57" t="s">
        <v>437</v>
      </c>
      <c r="D714" s="129">
        <v>225000</v>
      </c>
    </row>
    <row r="715" spans="1:4" ht="15.75" x14ac:dyDescent="0.25">
      <c r="A715" s="170">
        <v>45334</v>
      </c>
      <c r="B715" s="57" t="s">
        <v>438</v>
      </c>
      <c r="D715" s="129">
        <v>220000</v>
      </c>
    </row>
    <row r="716" spans="1:4" ht="15.75" x14ac:dyDescent="0.25">
      <c r="A716" s="170">
        <v>45334</v>
      </c>
      <c r="B716" s="57" t="s">
        <v>439</v>
      </c>
      <c r="D716" s="129">
        <v>250200</v>
      </c>
    </row>
    <row r="717" spans="1:4" ht="15.75" x14ac:dyDescent="0.25">
      <c r="A717" s="170">
        <v>45334</v>
      </c>
      <c r="B717" s="57" t="s">
        <v>440</v>
      </c>
      <c r="D717" s="129">
        <v>210200</v>
      </c>
    </row>
    <row r="718" spans="1:4" ht="15.75" x14ac:dyDescent="0.25">
      <c r="A718" s="170">
        <v>45334</v>
      </c>
      <c r="B718" s="57" t="s">
        <v>441</v>
      </c>
      <c r="D718" s="129">
        <v>225500</v>
      </c>
    </row>
    <row r="719" spans="1:4" ht="15.75" x14ac:dyDescent="0.25">
      <c r="A719" s="170">
        <v>45334</v>
      </c>
      <c r="B719" s="57" t="s">
        <v>442</v>
      </c>
      <c r="D719" s="129">
        <v>234050</v>
      </c>
    </row>
    <row r="720" spans="1:4" ht="15.75" x14ac:dyDescent="0.25">
      <c r="A720" s="170">
        <v>45334</v>
      </c>
      <c r="B720" s="57" t="s">
        <v>443</v>
      </c>
      <c r="D720" s="129">
        <v>200500</v>
      </c>
    </row>
    <row r="721" spans="1:4" ht="15.75" x14ac:dyDescent="0.25">
      <c r="A721" s="170">
        <v>45334</v>
      </c>
      <c r="B721" s="57" t="s">
        <v>444</v>
      </c>
      <c r="D721" s="129">
        <v>500000</v>
      </c>
    </row>
    <row r="722" spans="1:4" ht="15.75" x14ac:dyDescent="0.25">
      <c r="A722" s="170">
        <v>45334</v>
      </c>
      <c r="B722" s="57" t="s">
        <v>445</v>
      </c>
      <c r="D722" s="129">
        <v>957000</v>
      </c>
    </row>
    <row r="723" spans="1:4" ht="15.75" x14ac:dyDescent="0.25">
      <c r="A723" s="170">
        <v>45337</v>
      </c>
      <c r="B723" s="57" t="s">
        <v>394</v>
      </c>
      <c r="D723" s="129">
        <v>500000</v>
      </c>
    </row>
    <row r="724" spans="1:4" ht="15.75" x14ac:dyDescent="0.25">
      <c r="A724" s="170">
        <v>45340</v>
      </c>
      <c r="B724" s="57" t="s">
        <v>446</v>
      </c>
      <c r="D724" s="129">
        <v>469865</v>
      </c>
    </row>
    <row r="725" spans="1:4" ht="15.75" x14ac:dyDescent="0.25">
      <c r="A725" s="170">
        <v>45341</v>
      </c>
      <c r="B725" s="57" t="s">
        <v>447</v>
      </c>
      <c r="D725" s="129">
        <v>650000</v>
      </c>
    </row>
    <row r="726" spans="1:4" ht="15.75" x14ac:dyDescent="0.25">
      <c r="A726" s="170">
        <v>45341</v>
      </c>
      <c r="B726" s="57" t="s">
        <v>448</v>
      </c>
      <c r="D726" s="129">
        <v>850000</v>
      </c>
    </row>
    <row r="727" spans="1:4" ht="15.75" x14ac:dyDescent="0.25">
      <c r="A727" s="170">
        <v>45341</v>
      </c>
      <c r="B727" s="57" t="s">
        <v>449</v>
      </c>
      <c r="D727" s="129">
        <v>650000</v>
      </c>
    </row>
    <row r="728" spans="1:4" ht="15.75" x14ac:dyDescent="0.25">
      <c r="A728" s="170">
        <v>45352</v>
      </c>
      <c r="B728" s="57" t="s">
        <v>73</v>
      </c>
      <c r="D728" s="129">
        <v>5000</v>
      </c>
    </row>
    <row r="729" spans="1:4" ht="15.75" x14ac:dyDescent="0.25">
      <c r="A729" s="170">
        <v>45353</v>
      </c>
      <c r="B729" s="57" t="s">
        <v>9</v>
      </c>
      <c r="D729" s="129">
        <v>7800</v>
      </c>
    </row>
    <row r="730" spans="1:4" ht="15.75" x14ac:dyDescent="0.25">
      <c r="A730" s="170">
        <v>45355</v>
      </c>
      <c r="B730" s="57" t="s">
        <v>450</v>
      </c>
      <c r="D730" s="129">
        <v>200693</v>
      </c>
    </row>
    <row r="731" spans="1:4" ht="15.75" x14ac:dyDescent="0.25">
      <c r="A731" s="170">
        <v>45364</v>
      </c>
      <c r="B731" s="57" t="s">
        <v>451</v>
      </c>
      <c r="D731" s="129">
        <v>220800</v>
      </c>
    </row>
    <row r="732" spans="1:4" ht="15.75" x14ac:dyDescent="0.25">
      <c r="A732" s="170">
        <v>45364</v>
      </c>
      <c r="B732" s="57" t="s">
        <v>452</v>
      </c>
      <c r="D732" s="129">
        <v>576500</v>
      </c>
    </row>
    <row r="733" spans="1:4" ht="15.75" x14ac:dyDescent="0.25">
      <c r="A733" s="170">
        <v>45364</v>
      </c>
      <c r="B733" s="57" t="s">
        <v>453</v>
      </c>
      <c r="D733" s="129">
        <v>216211</v>
      </c>
    </row>
    <row r="734" spans="1:4" ht="15.75" x14ac:dyDescent="0.25">
      <c r="A734" s="170">
        <v>45366</v>
      </c>
      <c r="B734" s="57" t="s">
        <v>312</v>
      </c>
      <c r="D734" s="129">
        <v>400000</v>
      </c>
    </row>
    <row r="735" spans="1:4" ht="15.75" x14ac:dyDescent="0.25">
      <c r="A735" s="170">
        <v>45366</v>
      </c>
      <c r="B735" s="57" t="s">
        <v>399</v>
      </c>
      <c r="D735" s="129">
        <v>600000</v>
      </c>
    </row>
    <row r="736" spans="1:4" ht="15.75" x14ac:dyDescent="0.25">
      <c r="A736" s="170">
        <v>45366</v>
      </c>
      <c r="B736" s="57" t="s">
        <v>446</v>
      </c>
      <c r="D736" s="129">
        <v>499000</v>
      </c>
    </row>
    <row r="737" spans="1:4" ht="15.75" x14ac:dyDescent="0.25">
      <c r="A737" s="170">
        <v>45366</v>
      </c>
      <c r="B737" s="57" t="s">
        <v>454</v>
      </c>
      <c r="D737" s="129">
        <v>292043</v>
      </c>
    </row>
    <row r="738" spans="1:4" ht="15.75" x14ac:dyDescent="0.25">
      <c r="A738" s="170">
        <v>45366</v>
      </c>
      <c r="B738" s="57" t="s">
        <v>442</v>
      </c>
      <c r="D738" s="129">
        <v>292043</v>
      </c>
    </row>
    <row r="739" spans="1:4" ht="15.75" x14ac:dyDescent="0.25">
      <c r="A739" s="170">
        <v>45366</v>
      </c>
      <c r="B739" s="57" t="s">
        <v>455</v>
      </c>
      <c r="D739" s="129">
        <v>322493</v>
      </c>
    </row>
    <row r="740" spans="1:4" ht="15.75" x14ac:dyDescent="0.25">
      <c r="A740" s="170">
        <v>45366</v>
      </c>
      <c r="B740" s="57" t="s">
        <v>456</v>
      </c>
      <c r="D740" s="129">
        <v>322493</v>
      </c>
    </row>
    <row r="741" spans="1:4" ht="15.75" x14ac:dyDescent="0.25">
      <c r="A741" s="170">
        <v>45366</v>
      </c>
      <c r="B741" s="57" t="s">
        <v>457</v>
      </c>
      <c r="D741" s="129">
        <v>322493</v>
      </c>
    </row>
    <row r="742" spans="1:4" ht="15.75" x14ac:dyDescent="0.25">
      <c r="A742" s="170">
        <v>45366</v>
      </c>
      <c r="B742" s="57" t="s">
        <v>458</v>
      </c>
      <c r="D742" s="129">
        <v>322493</v>
      </c>
    </row>
    <row r="743" spans="1:4" ht="15.75" x14ac:dyDescent="0.25">
      <c r="A743" s="170">
        <v>45366</v>
      </c>
      <c r="B743" s="57" t="s">
        <v>393</v>
      </c>
      <c r="D743" s="129">
        <v>322493</v>
      </c>
    </row>
    <row r="744" spans="1:4" ht="15.75" x14ac:dyDescent="0.25">
      <c r="A744" s="170">
        <v>45366</v>
      </c>
      <c r="B744" s="57" t="s">
        <v>436</v>
      </c>
      <c r="D744" s="129">
        <v>202467</v>
      </c>
    </row>
    <row r="745" spans="1:4" ht="15.75" x14ac:dyDescent="0.25">
      <c r="A745" s="170">
        <v>45366</v>
      </c>
      <c r="B745" s="57" t="s">
        <v>441</v>
      </c>
      <c r="D745" s="129">
        <v>292043</v>
      </c>
    </row>
    <row r="746" spans="1:4" ht="15.75" x14ac:dyDescent="0.25">
      <c r="A746" s="170">
        <v>45366</v>
      </c>
      <c r="B746" s="57" t="s">
        <v>447</v>
      </c>
      <c r="D746" s="129">
        <v>600000</v>
      </c>
    </row>
    <row r="747" spans="1:4" ht="15.75" x14ac:dyDescent="0.25">
      <c r="A747" s="170">
        <v>45366</v>
      </c>
      <c r="B747" s="57" t="s">
        <v>439</v>
      </c>
      <c r="D747" s="129">
        <v>508848</v>
      </c>
    </row>
    <row r="748" spans="1:4" ht="15.75" x14ac:dyDescent="0.25">
      <c r="A748" s="170">
        <v>45366</v>
      </c>
      <c r="B748" s="57" t="s">
        <v>437</v>
      </c>
      <c r="D748" s="129">
        <v>508848</v>
      </c>
    </row>
    <row r="749" spans="1:4" ht="15.75" x14ac:dyDescent="0.25">
      <c r="A749" s="170">
        <v>45366</v>
      </c>
      <c r="B749" s="57" t="s">
        <v>459</v>
      </c>
      <c r="D749" s="129">
        <v>500000</v>
      </c>
    </row>
    <row r="750" spans="1:4" ht="15.75" x14ac:dyDescent="0.25">
      <c r="A750" s="170">
        <v>45366</v>
      </c>
      <c r="B750" s="57" t="s">
        <v>443</v>
      </c>
      <c r="D750" s="129">
        <v>200000</v>
      </c>
    </row>
    <row r="751" spans="1:4" ht="15.75" x14ac:dyDescent="0.25">
      <c r="A751" s="170">
        <v>45366</v>
      </c>
      <c r="B751" s="57" t="s">
        <v>394</v>
      </c>
      <c r="D751" s="129">
        <v>500000</v>
      </c>
    </row>
    <row r="752" spans="1:4" ht="15.75" x14ac:dyDescent="0.25">
      <c r="A752" s="170">
        <v>45366</v>
      </c>
      <c r="B752" s="57" t="s">
        <v>445</v>
      </c>
      <c r="D752" s="129">
        <v>322493</v>
      </c>
    </row>
    <row r="753" spans="1:4" ht="15.75" x14ac:dyDescent="0.25">
      <c r="A753" s="170">
        <v>45377</v>
      </c>
      <c r="B753" s="57" t="s">
        <v>440</v>
      </c>
      <c r="D753" s="129">
        <v>223250</v>
      </c>
    </row>
    <row r="754" spans="1:4" ht="15.75" x14ac:dyDescent="0.25">
      <c r="A754" s="170">
        <v>45377</v>
      </c>
      <c r="B754" s="57" t="s">
        <v>460</v>
      </c>
      <c r="D754" s="129">
        <v>850000</v>
      </c>
    </row>
    <row r="755" spans="1:4" ht="15.75" x14ac:dyDescent="0.25">
      <c r="A755" s="170">
        <v>45382</v>
      </c>
      <c r="B755" s="57" t="s">
        <v>461</v>
      </c>
      <c r="D755" s="129">
        <v>36200</v>
      </c>
    </row>
    <row r="756" spans="1:4" ht="15.75" x14ac:dyDescent="0.25">
      <c r="A756" s="170">
        <v>45382</v>
      </c>
      <c r="B756" s="57" t="s">
        <v>462</v>
      </c>
      <c r="D756" s="129">
        <v>35185</v>
      </c>
    </row>
    <row r="757" spans="1:4" ht="15.75" x14ac:dyDescent="0.25">
      <c r="A757" s="170">
        <v>45382</v>
      </c>
      <c r="B757" s="57" t="s">
        <v>462</v>
      </c>
      <c r="D757" s="129">
        <v>64569</v>
      </c>
    </row>
    <row r="758" spans="1:4" ht="16.5" thickBot="1" x14ac:dyDescent="0.3">
      <c r="A758" s="169">
        <v>45382</v>
      </c>
      <c r="B758" s="165" t="s">
        <v>462</v>
      </c>
      <c r="D758" s="167">
        <v>43852</v>
      </c>
    </row>
    <row r="759" spans="1:4" ht="15.75" x14ac:dyDescent="0.25">
      <c r="A759" s="168">
        <v>45306</v>
      </c>
      <c r="B759" s="164" t="s">
        <v>310</v>
      </c>
      <c r="D759" s="166">
        <v>1271186</v>
      </c>
    </row>
    <row r="760" spans="1:4" ht="15.75" x14ac:dyDescent="0.25">
      <c r="A760" s="170">
        <v>45335</v>
      </c>
      <c r="B760" s="57" t="s">
        <v>310</v>
      </c>
      <c r="D760" s="129">
        <v>2118644</v>
      </c>
    </row>
    <row r="761" spans="1:4" ht="15.75" x14ac:dyDescent="0.25">
      <c r="A761" s="170">
        <v>45337</v>
      </c>
      <c r="B761" s="57" t="s">
        <v>463</v>
      </c>
      <c r="D761" s="129">
        <v>3805084.75</v>
      </c>
    </row>
    <row r="762" spans="1:4" ht="15.75" x14ac:dyDescent="0.25">
      <c r="A762" s="170">
        <v>45344</v>
      </c>
      <c r="B762" s="57" t="s">
        <v>464</v>
      </c>
      <c r="D762" s="129">
        <v>1000000</v>
      </c>
    </row>
    <row r="763" spans="1:4" ht="15.75" x14ac:dyDescent="0.25">
      <c r="A763" s="170">
        <v>45346</v>
      </c>
      <c r="B763" s="57" t="s">
        <v>465</v>
      </c>
      <c r="D763" s="129">
        <v>200693</v>
      </c>
    </row>
    <row r="764" spans="1:4" ht="15.75" x14ac:dyDescent="0.25">
      <c r="A764" s="170">
        <v>45352</v>
      </c>
      <c r="B764" s="57" t="s">
        <v>466</v>
      </c>
      <c r="D764" s="129">
        <v>296133.89</v>
      </c>
    </row>
    <row r="765" spans="1:4" ht="15.75" x14ac:dyDescent="0.25">
      <c r="A765" s="170">
        <v>45352</v>
      </c>
      <c r="B765" s="57" t="s">
        <v>467</v>
      </c>
      <c r="D765" s="129">
        <v>500000</v>
      </c>
    </row>
    <row r="766" spans="1:4" ht="15.75" x14ac:dyDescent="0.25">
      <c r="A766" s="170">
        <v>45366</v>
      </c>
      <c r="B766" s="57" t="s">
        <v>310</v>
      </c>
      <c r="D766" s="129">
        <v>4240000</v>
      </c>
    </row>
    <row r="767" spans="1:4" ht="15.75" x14ac:dyDescent="0.25">
      <c r="A767" s="170">
        <v>45366</v>
      </c>
      <c r="B767" s="57" t="s">
        <v>463</v>
      </c>
      <c r="D767" s="129">
        <v>8450136</v>
      </c>
    </row>
    <row r="768" spans="1:4" ht="16.5" thickBot="1" x14ac:dyDescent="0.3">
      <c r="A768" s="169">
        <v>45372</v>
      </c>
      <c r="B768" s="165" t="s">
        <v>468</v>
      </c>
      <c r="D768" s="167">
        <v>500000</v>
      </c>
    </row>
    <row r="769" spans="1:4" x14ac:dyDescent="0.25">
      <c r="A769" s="111">
        <v>45292</v>
      </c>
      <c r="B769" s="194" t="s">
        <v>5</v>
      </c>
      <c r="D769" s="136">
        <v>64601.600000000006</v>
      </c>
    </row>
    <row r="770" spans="1:4" x14ac:dyDescent="0.25">
      <c r="A770" s="112">
        <v>45292</v>
      </c>
      <c r="B770" s="195" t="s">
        <v>5</v>
      </c>
      <c r="D770" s="136">
        <v>61936</v>
      </c>
    </row>
    <row r="771" spans="1:4" x14ac:dyDescent="0.25">
      <c r="A771" s="112">
        <v>45299</v>
      </c>
      <c r="B771" s="195" t="s">
        <v>396</v>
      </c>
      <c r="D771" s="136">
        <v>182371.5</v>
      </c>
    </row>
    <row r="772" spans="1:4" x14ac:dyDescent="0.25">
      <c r="A772" s="112">
        <v>45299</v>
      </c>
      <c r="B772" s="195" t="s">
        <v>396</v>
      </c>
      <c r="D772" s="136">
        <v>169301.44</v>
      </c>
    </row>
    <row r="773" spans="1:4" x14ac:dyDescent="0.25">
      <c r="A773" s="112">
        <v>45299</v>
      </c>
      <c r="B773" s="195" t="s">
        <v>469</v>
      </c>
      <c r="D773" s="136">
        <v>5040</v>
      </c>
    </row>
    <row r="774" spans="1:4" x14ac:dyDescent="0.25">
      <c r="A774" s="112">
        <v>45303</v>
      </c>
      <c r="B774" s="195" t="s">
        <v>469</v>
      </c>
      <c r="D774" s="136">
        <v>6440</v>
      </c>
    </row>
    <row r="775" spans="1:4" x14ac:dyDescent="0.25">
      <c r="A775" s="112">
        <v>45314</v>
      </c>
      <c r="B775" s="195" t="s">
        <v>396</v>
      </c>
      <c r="D775" s="136">
        <v>157106.26</v>
      </c>
    </row>
    <row r="776" spans="1:4" x14ac:dyDescent="0.25">
      <c r="A776" s="112">
        <v>45316</v>
      </c>
      <c r="B776" s="195" t="s">
        <v>67</v>
      </c>
      <c r="D776" s="136">
        <v>61824</v>
      </c>
    </row>
    <row r="777" spans="1:4" x14ac:dyDescent="0.25">
      <c r="A777" s="112">
        <v>45336</v>
      </c>
      <c r="B777" s="195" t="s">
        <v>396</v>
      </c>
      <c r="D777" s="136">
        <v>146301.18</v>
      </c>
    </row>
    <row r="778" spans="1:4" x14ac:dyDescent="0.25">
      <c r="A778" s="112">
        <v>45336</v>
      </c>
      <c r="B778" s="195" t="s">
        <v>396</v>
      </c>
      <c r="D778" s="136">
        <v>138270.59</v>
      </c>
    </row>
    <row r="779" spans="1:4" x14ac:dyDescent="0.25">
      <c r="A779" s="112">
        <v>45337</v>
      </c>
      <c r="B779" s="195" t="s">
        <v>396</v>
      </c>
      <c r="D779" s="136">
        <v>134662.49</v>
      </c>
    </row>
    <row r="780" spans="1:4" x14ac:dyDescent="0.25">
      <c r="A780" s="112">
        <v>45337</v>
      </c>
      <c r="B780" s="195" t="s">
        <v>5</v>
      </c>
      <c r="D780" s="136">
        <v>62720</v>
      </c>
    </row>
    <row r="781" spans="1:4" x14ac:dyDescent="0.25">
      <c r="A781" s="112">
        <v>45337</v>
      </c>
      <c r="B781" s="195" t="s">
        <v>5</v>
      </c>
      <c r="D781" s="136">
        <v>61936</v>
      </c>
    </row>
    <row r="782" spans="1:4" x14ac:dyDescent="0.25">
      <c r="A782" s="112">
        <v>45344</v>
      </c>
      <c r="B782" s="195" t="s">
        <v>396</v>
      </c>
      <c r="D782" s="136">
        <v>144272.69000000003</v>
      </c>
    </row>
    <row r="783" spans="1:4" x14ac:dyDescent="0.25">
      <c r="A783" s="112">
        <v>45357</v>
      </c>
      <c r="B783" s="195" t="s">
        <v>396</v>
      </c>
      <c r="D783" s="136">
        <v>183141.01</v>
      </c>
    </row>
    <row r="784" spans="1:4" x14ac:dyDescent="0.25">
      <c r="A784" s="112">
        <v>45359</v>
      </c>
      <c r="B784" s="195" t="s">
        <v>396</v>
      </c>
      <c r="D784" s="136">
        <v>122606.99999999999</v>
      </c>
    </row>
    <row r="785" spans="1:4" x14ac:dyDescent="0.25">
      <c r="A785" s="112">
        <v>45364</v>
      </c>
      <c r="B785" s="195" t="s">
        <v>396</v>
      </c>
      <c r="D785" s="136">
        <v>184680</v>
      </c>
    </row>
    <row r="786" spans="1:4" x14ac:dyDescent="0.25">
      <c r="A786" s="112">
        <v>45364</v>
      </c>
      <c r="B786" s="195" t="s">
        <v>5</v>
      </c>
      <c r="D786" s="136">
        <v>61936</v>
      </c>
    </row>
    <row r="787" spans="1:4" x14ac:dyDescent="0.25">
      <c r="A787" s="112">
        <v>45364</v>
      </c>
      <c r="B787" s="195" t="s">
        <v>53</v>
      </c>
      <c r="D787" s="136">
        <v>1680</v>
      </c>
    </row>
    <row r="788" spans="1:4" x14ac:dyDescent="0.25">
      <c r="A788" s="112">
        <v>45377</v>
      </c>
      <c r="B788" s="195" t="s">
        <v>5</v>
      </c>
      <c r="D788" s="136">
        <v>62720</v>
      </c>
    </row>
    <row r="789" spans="1:4" x14ac:dyDescent="0.25">
      <c r="A789" s="112">
        <v>45377</v>
      </c>
      <c r="B789" s="195" t="s">
        <v>5</v>
      </c>
      <c r="D789" s="136">
        <v>31360</v>
      </c>
    </row>
    <row r="790" spans="1:4" x14ac:dyDescent="0.25">
      <c r="A790" s="112">
        <v>45381</v>
      </c>
      <c r="B790" s="195" t="s">
        <v>396</v>
      </c>
      <c r="D790" s="136">
        <v>164160.01</v>
      </c>
    </row>
    <row r="791" spans="1:4" x14ac:dyDescent="0.25">
      <c r="A791" s="112">
        <v>45381</v>
      </c>
      <c r="B791" s="195" t="s">
        <v>396</v>
      </c>
      <c r="D791" s="136">
        <v>158388.75</v>
      </c>
    </row>
    <row r="792" spans="1:4" x14ac:dyDescent="0.25">
      <c r="A792" s="111">
        <v>45302</v>
      </c>
      <c r="B792" s="194" t="s">
        <v>396</v>
      </c>
      <c r="D792" s="136">
        <v>156208.5</v>
      </c>
    </row>
    <row r="793" spans="1:4" x14ac:dyDescent="0.25">
      <c r="A793" s="112">
        <v>45306</v>
      </c>
      <c r="B793" s="195" t="s">
        <v>5</v>
      </c>
      <c r="D793" s="136">
        <v>62596.800000000003</v>
      </c>
    </row>
    <row r="794" spans="1:4" x14ac:dyDescent="0.25">
      <c r="A794" s="112">
        <v>45313</v>
      </c>
      <c r="B794" s="195" t="s">
        <v>396</v>
      </c>
      <c r="D794" s="136">
        <v>151334.99000000002</v>
      </c>
    </row>
    <row r="795" spans="1:4" x14ac:dyDescent="0.25">
      <c r="A795" s="111">
        <v>45292</v>
      </c>
      <c r="B795" s="194" t="s">
        <v>287</v>
      </c>
      <c r="D795" s="136">
        <v>75520</v>
      </c>
    </row>
    <row r="796" spans="1:4" x14ac:dyDescent="0.25">
      <c r="A796" s="112">
        <v>45292</v>
      </c>
      <c r="B796" s="195" t="s">
        <v>287</v>
      </c>
      <c r="D796" s="136">
        <v>113280</v>
      </c>
    </row>
    <row r="797" spans="1:4" x14ac:dyDescent="0.25">
      <c r="A797" s="112">
        <v>45292</v>
      </c>
      <c r="B797" s="195" t="s">
        <v>470</v>
      </c>
      <c r="D797" s="136">
        <v>1799.94</v>
      </c>
    </row>
    <row r="798" spans="1:4" x14ac:dyDescent="0.25">
      <c r="A798" s="112">
        <v>45292</v>
      </c>
      <c r="B798" s="195" t="s">
        <v>285</v>
      </c>
      <c r="D798" s="136">
        <v>104832</v>
      </c>
    </row>
    <row r="799" spans="1:4" x14ac:dyDescent="0.25">
      <c r="A799" s="112">
        <v>45292</v>
      </c>
      <c r="B799" s="195" t="s">
        <v>287</v>
      </c>
      <c r="D799" s="136">
        <v>111360</v>
      </c>
    </row>
    <row r="800" spans="1:4" x14ac:dyDescent="0.25">
      <c r="A800" s="112">
        <v>45292</v>
      </c>
      <c r="B800" s="195" t="s">
        <v>287</v>
      </c>
      <c r="D800" s="136">
        <v>111360</v>
      </c>
    </row>
    <row r="801" spans="1:4" x14ac:dyDescent="0.25">
      <c r="A801" s="112">
        <v>45292</v>
      </c>
      <c r="B801" s="195" t="s">
        <v>287</v>
      </c>
      <c r="D801" s="136">
        <v>111360</v>
      </c>
    </row>
    <row r="802" spans="1:4" x14ac:dyDescent="0.25">
      <c r="A802" s="112">
        <v>45292</v>
      </c>
      <c r="B802" s="195" t="s">
        <v>287</v>
      </c>
      <c r="D802" s="136">
        <v>96512</v>
      </c>
    </row>
    <row r="803" spans="1:4" x14ac:dyDescent="0.25">
      <c r="A803" s="112">
        <v>45292</v>
      </c>
      <c r="B803" s="195" t="s">
        <v>287</v>
      </c>
      <c r="D803" s="136">
        <v>89088</v>
      </c>
    </row>
    <row r="804" spans="1:4" x14ac:dyDescent="0.25">
      <c r="A804" s="112">
        <v>45292</v>
      </c>
      <c r="B804" s="195" t="s">
        <v>287</v>
      </c>
      <c r="D804" s="136">
        <v>37120</v>
      </c>
    </row>
    <row r="805" spans="1:4" x14ac:dyDescent="0.25">
      <c r="A805" s="112">
        <v>45292</v>
      </c>
      <c r="B805" s="195" t="s">
        <v>287</v>
      </c>
      <c r="D805" s="136">
        <v>259840</v>
      </c>
    </row>
    <row r="806" spans="1:4" x14ac:dyDescent="0.25">
      <c r="A806" s="112">
        <v>45292</v>
      </c>
      <c r="B806" s="195" t="s">
        <v>287</v>
      </c>
      <c r="D806" s="136">
        <v>111360</v>
      </c>
    </row>
    <row r="807" spans="1:4" x14ac:dyDescent="0.25">
      <c r="A807" s="112">
        <v>45294</v>
      </c>
      <c r="B807" s="195" t="s">
        <v>285</v>
      </c>
      <c r="D807" s="136">
        <v>183680</v>
      </c>
    </row>
    <row r="808" spans="1:4" x14ac:dyDescent="0.25">
      <c r="A808" s="112">
        <v>45294</v>
      </c>
      <c r="B808" s="195" t="s">
        <v>285</v>
      </c>
      <c r="D808" s="136">
        <v>227763.20000000001</v>
      </c>
    </row>
    <row r="809" spans="1:4" x14ac:dyDescent="0.25">
      <c r="A809" s="112">
        <v>45295</v>
      </c>
      <c r="B809" s="195" t="s">
        <v>285</v>
      </c>
      <c r="D809" s="136">
        <v>183680</v>
      </c>
    </row>
    <row r="810" spans="1:4" x14ac:dyDescent="0.25">
      <c r="A810" s="112">
        <v>45298</v>
      </c>
      <c r="B810" s="195" t="s">
        <v>285</v>
      </c>
      <c r="D810" s="136">
        <v>103680</v>
      </c>
    </row>
    <row r="811" spans="1:4" x14ac:dyDescent="0.25">
      <c r="A811" s="112">
        <v>45298</v>
      </c>
      <c r="B811" s="195" t="s">
        <v>285</v>
      </c>
      <c r="D811" s="136">
        <v>183680</v>
      </c>
    </row>
    <row r="812" spans="1:4" x14ac:dyDescent="0.25">
      <c r="A812" s="112">
        <v>45300</v>
      </c>
      <c r="B812" s="195" t="s">
        <v>395</v>
      </c>
      <c r="D812" s="136">
        <v>84800</v>
      </c>
    </row>
    <row r="813" spans="1:4" x14ac:dyDescent="0.25">
      <c r="A813" s="112">
        <v>45302</v>
      </c>
      <c r="B813" s="195" t="s">
        <v>285</v>
      </c>
      <c r="D813" s="136">
        <v>227763.20000000001</v>
      </c>
    </row>
    <row r="814" spans="1:4" x14ac:dyDescent="0.25">
      <c r="A814" s="112">
        <v>45302</v>
      </c>
      <c r="B814" s="195" t="s">
        <v>285</v>
      </c>
      <c r="D814" s="136">
        <v>183680</v>
      </c>
    </row>
    <row r="815" spans="1:4" x14ac:dyDescent="0.25">
      <c r="A815" s="112">
        <v>45302</v>
      </c>
      <c r="B815" s="195" t="s">
        <v>285</v>
      </c>
      <c r="D815" s="136">
        <v>73472</v>
      </c>
    </row>
    <row r="816" spans="1:4" x14ac:dyDescent="0.25">
      <c r="A816" s="112">
        <v>45303</v>
      </c>
      <c r="B816" s="195" t="s">
        <v>285</v>
      </c>
      <c r="D816" s="136">
        <v>183680</v>
      </c>
    </row>
    <row r="817" spans="1:4" x14ac:dyDescent="0.25">
      <c r="A817" s="112">
        <v>45303</v>
      </c>
      <c r="B817" s="195" t="s">
        <v>285</v>
      </c>
      <c r="D817" s="136">
        <v>73472</v>
      </c>
    </row>
    <row r="818" spans="1:4" x14ac:dyDescent="0.25">
      <c r="A818" s="112">
        <v>45308</v>
      </c>
      <c r="B818" s="195" t="s">
        <v>470</v>
      </c>
      <c r="D818" s="136">
        <v>1799.94</v>
      </c>
    </row>
    <row r="819" spans="1:4" x14ac:dyDescent="0.25">
      <c r="A819" s="112">
        <v>45313</v>
      </c>
      <c r="B819" s="195" t="s">
        <v>289</v>
      </c>
      <c r="D819" s="136">
        <v>91840</v>
      </c>
    </row>
    <row r="820" spans="1:4" x14ac:dyDescent="0.25">
      <c r="A820" s="112">
        <v>45313</v>
      </c>
      <c r="B820" s="195" t="s">
        <v>289</v>
      </c>
      <c r="D820" s="136">
        <v>91840</v>
      </c>
    </row>
    <row r="821" spans="1:4" x14ac:dyDescent="0.25">
      <c r="A821" s="112">
        <v>45313</v>
      </c>
      <c r="B821" s="195" t="s">
        <v>289</v>
      </c>
      <c r="D821" s="136">
        <v>91840</v>
      </c>
    </row>
    <row r="822" spans="1:4" x14ac:dyDescent="0.25">
      <c r="A822" s="112">
        <v>45313</v>
      </c>
      <c r="B822" s="195" t="s">
        <v>289</v>
      </c>
      <c r="D822" s="136">
        <v>91840</v>
      </c>
    </row>
    <row r="823" spans="1:4" x14ac:dyDescent="0.25">
      <c r="A823" s="112">
        <v>45323</v>
      </c>
      <c r="B823" s="195" t="s">
        <v>288</v>
      </c>
      <c r="D823" s="136">
        <v>73472</v>
      </c>
    </row>
    <row r="824" spans="1:4" x14ac:dyDescent="0.25">
      <c r="A824" s="112">
        <v>45327</v>
      </c>
      <c r="B824" s="195" t="s">
        <v>289</v>
      </c>
      <c r="D824" s="136">
        <v>16960</v>
      </c>
    </row>
    <row r="825" spans="1:4" x14ac:dyDescent="0.25">
      <c r="A825" s="112">
        <v>45327</v>
      </c>
      <c r="B825" s="195" t="s">
        <v>289</v>
      </c>
      <c r="D825" s="136">
        <v>84800</v>
      </c>
    </row>
    <row r="826" spans="1:4" x14ac:dyDescent="0.25">
      <c r="A826" s="112">
        <v>45328</v>
      </c>
      <c r="B826" s="195" t="s">
        <v>289</v>
      </c>
      <c r="D826" s="136">
        <v>42681.600000000006</v>
      </c>
    </row>
    <row r="827" spans="1:4" x14ac:dyDescent="0.25">
      <c r="A827" s="112">
        <v>45330</v>
      </c>
      <c r="B827" s="195" t="s">
        <v>289</v>
      </c>
      <c r="D827" s="136">
        <v>145920</v>
      </c>
    </row>
    <row r="828" spans="1:4" x14ac:dyDescent="0.25">
      <c r="A828" s="112">
        <v>45330</v>
      </c>
      <c r="B828" s="195" t="s">
        <v>289</v>
      </c>
      <c r="D828" s="136">
        <v>145920</v>
      </c>
    </row>
    <row r="829" spans="1:4" x14ac:dyDescent="0.25">
      <c r="A829" s="112">
        <v>45330</v>
      </c>
      <c r="B829" s="195" t="s">
        <v>289</v>
      </c>
      <c r="D829" s="136">
        <v>91200</v>
      </c>
    </row>
    <row r="830" spans="1:4" x14ac:dyDescent="0.25">
      <c r="A830" s="112">
        <v>45330</v>
      </c>
      <c r="B830" s="195" t="s">
        <v>289</v>
      </c>
      <c r="D830" s="136">
        <v>91200</v>
      </c>
    </row>
    <row r="831" spans="1:4" x14ac:dyDescent="0.25">
      <c r="A831" s="112">
        <v>45330</v>
      </c>
      <c r="B831" s="195" t="s">
        <v>289</v>
      </c>
      <c r="D831" s="136">
        <v>91200</v>
      </c>
    </row>
    <row r="832" spans="1:4" x14ac:dyDescent="0.25">
      <c r="A832" s="112">
        <v>45331</v>
      </c>
      <c r="B832" s="195" t="s">
        <v>289</v>
      </c>
      <c r="D832" s="136">
        <v>91200</v>
      </c>
    </row>
    <row r="833" spans="1:4" x14ac:dyDescent="0.25">
      <c r="A833" s="112">
        <v>45331</v>
      </c>
      <c r="B833" s="195" t="s">
        <v>289</v>
      </c>
      <c r="D833" s="136">
        <v>18240</v>
      </c>
    </row>
    <row r="834" spans="1:4" x14ac:dyDescent="0.25">
      <c r="A834" s="112">
        <v>45335</v>
      </c>
      <c r="B834" s="195" t="s">
        <v>287</v>
      </c>
      <c r="D834" s="136">
        <v>99840</v>
      </c>
    </row>
    <row r="835" spans="1:4" x14ac:dyDescent="0.25">
      <c r="A835" s="112">
        <v>45337</v>
      </c>
      <c r="B835" s="195" t="s">
        <v>287</v>
      </c>
      <c r="D835" s="136">
        <v>101760</v>
      </c>
    </row>
    <row r="836" spans="1:4" x14ac:dyDescent="0.25">
      <c r="A836" s="112">
        <v>45337</v>
      </c>
      <c r="B836" s="195" t="s">
        <v>287</v>
      </c>
      <c r="D836" s="136">
        <v>111360</v>
      </c>
    </row>
    <row r="837" spans="1:4" x14ac:dyDescent="0.25">
      <c r="A837" s="112">
        <v>45337</v>
      </c>
      <c r="B837" s="195" t="s">
        <v>287</v>
      </c>
      <c r="D837" s="136">
        <v>111360</v>
      </c>
    </row>
    <row r="838" spans="1:4" x14ac:dyDescent="0.25">
      <c r="A838" s="112">
        <v>45337</v>
      </c>
      <c r="B838" s="195" t="s">
        <v>287</v>
      </c>
      <c r="D838" s="136">
        <v>111360</v>
      </c>
    </row>
    <row r="839" spans="1:4" x14ac:dyDescent="0.25">
      <c r="A839" s="112">
        <v>45337</v>
      </c>
      <c r="B839" s="195" t="s">
        <v>287</v>
      </c>
      <c r="D839" s="136">
        <v>111360</v>
      </c>
    </row>
    <row r="840" spans="1:4" x14ac:dyDescent="0.25">
      <c r="A840" s="112">
        <v>45337</v>
      </c>
      <c r="B840" s="195" t="s">
        <v>287</v>
      </c>
      <c r="D840" s="136">
        <v>111360</v>
      </c>
    </row>
    <row r="841" spans="1:4" x14ac:dyDescent="0.25">
      <c r="A841" s="112">
        <v>45337</v>
      </c>
      <c r="B841" s="195" t="s">
        <v>287</v>
      </c>
      <c r="D841" s="136">
        <v>111360</v>
      </c>
    </row>
    <row r="842" spans="1:4" x14ac:dyDescent="0.25">
      <c r="A842" s="112">
        <v>45337</v>
      </c>
      <c r="B842" s="195" t="s">
        <v>287</v>
      </c>
      <c r="D842" s="136">
        <v>74240</v>
      </c>
    </row>
    <row r="843" spans="1:4" x14ac:dyDescent="0.25">
      <c r="A843" s="112">
        <v>45337</v>
      </c>
      <c r="B843" s="195" t="s">
        <v>289</v>
      </c>
      <c r="D843" s="136">
        <v>16960</v>
      </c>
    </row>
    <row r="844" spans="1:4" x14ac:dyDescent="0.25">
      <c r="A844" s="112">
        <v>45337</v>
      </c>
      <c r="B844" s="195" t="s">
        <v>289</v>
      </c>
      <c r="D844" s="136">
        <v>84800</v>
      </c>
    </row>
    <row r="845" spans="1:4" x14ac:dyDescent="0.25">
      <c r="A845" s="112">
        <v>45337</v>
      </c>
      <c r="B845" s="195" t="s">
        <v>289</v>
      </c>
      <c r="D845" s="136">
        <v>91200</v>
      </c>
    </row>
    <row r="846" spans="1:4" x14ac:dyDescent="0.25">
      <c r="A846" s="112">
        <v>45337</v>
      </c>
      <c r="B846" s="195" t="s">
        <v>289</v>
      </c>
      <c r="D846" s="136">
        <v>91200</v>
      </c>
    </row>
    <row r="847" spans="1:4" x14ac:dyDescent="0.25">
      <c r="A847" s="112">
        <v>45337</v>
      </c>
      <c r="B847" s="195" t="s">
        <v>289</v>
      </c>
      <c r="D847" s="136">
        <v>91200</v>
      </c>
    </row>
    <row r="848" spans="1:4" x14ac:dyDescent="0.25">
      <c r="A848" s="112">
        <v>45337</v>
      </c>
      <c r="B848" s="195" t="s">
        <v>289</v>
      </c>
      <c r="D848" s="136">
        <v>91200</v>
      </c>
    </row>
    <row r="849" spans="1:4" x14ac:dyDescent="0.25">
      <c r="A849" s="112">
        <v>45337</v>
      </c>
      <c r="B849" s="195" t="s">
        <v>289</v>
      </c>
      <c r="D849" s="136">
        <v>91200</v>
      </c>
    </row>
    <row r="850" spans="1:4" x14ac:dyDescent="0.25">
      <c r="A850" s="112">
        <v>45337</v>
      </c>
      <c r="B850" s="195" t="s">
        <v>289</v>
      </c>
      <c r="D850" s="136">
        <v>91200</v>
      </c>
    </row>
    <row r="851" spans="1:4" x14ac:dyDescent="0.25">
      <c r="A851" s="112">
        <v>45337</v>
      </c>
      <c r="B851" s="195" t="s">
        <v>289</v>
      </c>
      <c r="D851" s="136">
        <v>91200</v>
      </c>
    </row>
    <row r="852" spans="1:4" x14ac:dyDescent="0.25">
      <c r="A852" s="112">
        <v>45337</v>
      </c>
      <c r="B852" s="195" t="s">
        <v>285</v>
      </c>
      <c r="D852" s="136">
        <v>72960</v>
      </c>
    </row>
    <row r="853" spans="1:4" x14ac:dyDescent="0.25">
      <c r="A853" s="112">
        <v>45337</v>
      </c>
      <c r="B853" s="195" t="s">
        <v>285</v>
      </c>
      <c r="D853" s="136">
        <v>72960</v>
      </c>
    </row>
    <row r="854" spans="1:4" x14ac:dyDescent="0.25">
      <c r="A854" s="112">
        <v>45337</v>
      </c>
      <c r="B854" s="195" t="s">
        <v>285</v>
      </c>
      <c r="D854" s="136">
        <v>72960</v>
      </c>
    </row>
    <row r="855" spans="1:4" x14ac:dyDescent="0.25">
      <c r="A855" s="112">
        <v>45337</v>
      </c>
      <c r="B855" s="195" t="s">
        <v>285</v>
      </c>
      <c r="D855" s="136">
        <v>145920</v>
      </c>
    </row>
    <row r="856" spans="1:4" x14ac:dyDescent="0.25">
      <c r="A856" s="112">
        <v>45337</v>
      </c>
      <c r="B856" s="195" t="s">
        <v>285</v>
      </c>
      <c r="D856" s="136">
        <v>72960</v>
      </c>
    </row>
    <row r="857" spans="1:4" x14ac:dyDescent="0.25">
      <c r="A857" s="112">
        <v>45337</v>
      </c>
      <c r="B857" s="195" t="s">
        <v>285</v>
      </c>
      <c r="D857" s="136">
        <v>109440</v>
      </c>
    </row>
    <row r="858" spans="1:4" x14ac:dyDescent="0.25">
      <c r="A858" s="112">
        <v>45337</v>
      </c>
      <c r="B858" s="195" t="s">
        <v>285</v>
      </c>
      <c r="D858" s="136">
        <v>109440</v>
      </c>
    </row>
    <row r="859" spans="1:4" x14ac:dyDescent="0.25">
      <c r="A859" s="112">
        <v>45339</v>
      </c>
      <c r="B859" s="195" t="s">
        <v>289</v>
      </c>
      <c r="D859" s="136">
        <v>54720</v>
      </c>
    </row>
    <row r="860" spans="1:4" x14ac:dyDescent="0.25">
      <c r="A860" s="112">
        <v>45339</v>
      </c>
      <c r="B860" s="195" t="s">
        <v>289</v>
      </c>
      <c r="D860" s="136">
        <v>18240</v>
      </c>
    </row>
    <row r="861" spans="1:4" x14ac:dyDescent="0.25">
      <c r="A861" s="112">
        <v>45342</v>
      </c>
      <c r="B861" s="195" t="s">
        <v>289</v>
      </c>
      <c r="D861" s="136">
        <v>16960</v>
      </c>
    </row>
    <row r="862" spans="1:4" x14ac:dyDescent="0.25">
      <c r="A862" s="112">
        <v>45342</v>
      </c>
      <c r="B862" s="195" t="s">
        <v>289</v>
      </c>
      <c r="D862" s="136">
        <v>84800</v>
      </c>
    </row>
    <row r="863" spans="1:4" x14ac:dyDescent="0.25">
      <c r="A863" s="112">
        <v>45347</v>
      </c>
      <c r="B863" s="195" t="s">
        <v>285</v>
      </c>
      <c r="D863" s="136">
        <v>72704</v>
      </c>
    </row>
    <row r="864" spans="1:4" x14ac:dyDescent="0.25">
      <c r="A864" s="112">
        <v>45347</v>
      </c>
      <c r="B864" s="195" t="s">
        <v>285</v>
      </c>
      <c r="D864" s="136">
        <v>72704</v>
      </c>
    </row>
    <row r="865" spans="1:4" x14ac:dyDescent="0.25">
      <c r="A865" s="112">
        <v>45347</v>
      </c>
      <c r="B865" s="195" t="s">
        <v>285</v>
      </c>
      <c r="D865" s="136">
        <v>72704</v>
      </c>
    </row>
    <row r="866" spans="1:4" x14ac:dyDescent="0.25">
      <c r="A866" s="112">
        <v>45347</v>
      </c>
      <c r="B866" s="195" t="s">
        <v>285</v>
      </c>
      <c r="D866" s="136">
        <v>72704</v>
      </c>
    </row>
    <row r="867" spans="1:4" x14ac:dyDescent="0.25">
      <c r="A867" s="112">
        <v>45348</v>
      </c>
      <c r="B867" s="195" t="s">
        <v>285</v>
      </c>
      <c r="D867" s="136">
        <v>159948.79999999999</v>
      </c>
    </row>
    <row r="868" spans="1:4" x14ac:dyDescent="0.25">
      <c r="A868" s="112">
        <v>45348</v>
      </c>
      <c r="B868" s="195" t="s">
        <v>285</v>
      </c>
      <c r="D868" s="136">
        <v>109056</v>
      </c>
    </row>
    <row r="869" spans="1:4" x14ac:dyDescent="0.25">
      <c r="A869" s="112">
        <v>45348</v>
      </c>
      <c r="B869" s="195" t="s">
        <v>285</v>
      </c>
      <c r="D869" s="136">
        <v>145408</v>
      </c>
    </row>
    <row r="870" spans="1:4" x14ac:dyDescent="0.25">
      <c r="A870" s="112">
        <v>45357</v>
      </c>
      <c r="B870" s="195" t="s">
        <v>289</v>
      </c>
      <c r="D870" s="136">
        <v>18112</v>
      </c>
    </row>
    <row r="871" spans="1:4" x14ac:dyDescent="0.25">
      <c r="A871" s="112">
        <v>45357</v>
      </c>
      <c r="B871" s="195" t="s">
        <v>289</v>
      </c>
      <c r="D871" s="136">
        <v>90560</v>
      </c>
    </row>
    <row r="872" spans="1:4" x14ac:dyDescent="0.25">
      <c r="A872" s="112">
        <v>45357</v>
      </c>
      <c r="B872" s="195" t="s">
        <v>289</v>
      </c>
      <c r="D872" s="136">
        <v>90560</v>
      </c>
    </row>
    <row r="873" spans="1:4" x14ac:dyDescent="0.25">
      <c r="A873" s="112">
        <v>45357</v>
      </c>
      <c r="B873" s="195" t="s">
        <v>289</v>
      </c>
      <c r="D873" s="136">
        <v>90560</v>
      </c>
    </row>
    <row r="874" spans="1:4" x14ac:dyDescent="0.25">
      <c r="A874" s="112">
        <v>45357</v>
      </c>
      <c r="B874" s="195" t="s">
        <v>289</v>
      </c>
      <c r="D874" s="136">
        <v>90560</v>
      </c>
    </row>
    <row r="875" spans="1:4" x14ac:dyDescent="0.25">
      <c r="A875" s="112">
        <v>45357</v>
      </c>
      <c r="B875" s="195" t="s">
        <v>289</v>
      </c>
      <c r="D875" s="136">
        <v>90560</v>
      </c>
    </row>
    <row r="876" spans="1:4" x14ac:dyDescent="0.25">
      <c r="A876" s="112">
        <v>45357</v>
      </c>
      <c r="B876" s="195" t="s">
        <v>289</v>
      </c>
      <c r="D876" s="136">
        <v>90560</v>
      </c>
    </row>
    <row r="877" spans="1:4" x14ac:dyDescent="0.25">
      <c r="A877" s="112">
        <v>45357</v>
      </c>
      <c r="B877" s="195" t="s">
        <v>289</v>
      </c>
      <c r="D877" s="136">
        <v>90560</v>
      </c>
    </row>
    <row r="878" spans="1:4" x14ac:dyDescent="0.25">
      <c r="A878" s="112">
        <v>45364</v>
      </c>
      <c r="B878" s="195" t="s">
        <v>285</v>
      </c>
      <c r="D878" s="136">
        <v>101760</v>
      </c>
    </row>
    <row r="879" spans="1:4" x14ac:dyDescent="0.25">
      <c r="A879" s="112">
        <v>45365</v>
      </c>
      <c r="B879" s="195" t="s">
        <v>285</v>
      </c>
      <c r="D879" s="136">
        <v>181120</v>
      </c>
    </row>
    <row r="880" spans="1:4" x14ac:dyDescent="0.25">
      <c r="A880" s="112">
        <v>45365</v>
      </c>
      <c r="B880" s="195" t="s">
        <v>285</v>
      </c>
      <c r="D880" s="136">
        <v>181120</v>
      </c>
    </row>
    <row r="881" spans="1:4" x14ac:dyDescent="0.25">
      <c r="A881" s="112">
        <v>45373</v>
      </c>
      <c r="B881" s="195" t="s">
        <v>289</v>
      </c>
      <c r="D881" s="136">
        <v>90560</v>
      </c>
    </row>
    <row r="882" spans="1:4" x14ac:dyDescent="0.25">
      <c r="A882" s="112">
        <v>45373</v>
      </c>
      <c r="B882" s="195" t="s">
        <v>289</v>
      </c>
      <c r="D882" s="136">
        <v>90560</v>
      </c>
    </row>
    <row r="883" spans="1:4" x14ac:dyDescent="0.25">
      <c r="A883" s="112">
        <v>45373</v>
      </c>
      <c r="B883" s="195" t="s">
        <v>289</v>
      </c>
      <c r="D883" s="136">
        <v>39846.399999999994</v>
      </c>
    </row>
    <row r="884" spans="1:4" x14ac:dyDescent="0.25">
      <c r="A884" s="112">
        <v>45374</v>
      </c>
      <c r="B884" s="195" t="s">
        <v>289</v>
      </c>
      <c r="D884" s="136">
        <v>90560</v>
      </c>
    </row>
    <row r="885" spans="1:4" x14ac:dyDescent="0.25">
      <c r="A885" s="112">
        <v>45374</v>
      </c>
      <c r="B885" s="195" t="s">
        <v>289</v>
      </c>
      <c r="D885" s="136">
        <v>90560</v>
      </c>
    </row>
    <row r="886" spans="1:4" x14ac:dyDescent="0.25">
      <c r="A886" s="112">
        <v>45374</v>
      </c>
      <c r="B886" s="195" t="s">
        <v>289</v>
      </c>
      <c r="D886" s="136">
        <v>90560</v>
      </c>
    </row>
    <row r="887" spans="1:4" x14ac:dyDescent="0.25">
      <c r="A887" s="112">
        <v>45374</v>
      </c>
      <c r="B887" s="195" t="s">
        <v>289</v>
      </c>
      <c r="D887" s="136">
        <v>90560</v>
      </c>
    </row>
    <row r="888" spans="1:4" x14ac:dyDescent="0.25">
      <c r="A888" s="112">
        <v>45374</v>
      </c>
      <c r="B888" s="195" t="s">
        <v>289</v>
      </c>
      <c r="D888" s="136">
        <v>90560</v>
      </c>
    </row>
    <row r="889" spans="1:4" x14ac:dyDescent="0.25">
      <c r="A889" s="112">
        <v>45374</v>
      </c>
      <c r="B889" s="195" t="s">
        <v>289</v>
      </c>
      <c r="D889" s="136">
        <v>50713.600000000006</v>
      </c>
    </row>
    <row r="890" spans="1:4" x14ac:dyDescent="0.25">
      <c r="A890" s="112">
        <v>45377</v>
      </c>
      <c r="B890" s="195" t="s">
        <v>288</v>
      </c>
      <c r="D890" s="136">
        <v>72448</v>
      </c>
    </row>
    <row r="891" spans="1:4" x14ac:dyDescent="0.25">
      <c r="A891" s="112">
        <v>45381</v>
      </c>
      <c r="B891" s="195" t="s">
        <v>287</v>
      </c>
      <c r="D891" s="136">
        <v>99840</v>
      </c>
    </row>
    <row r="892" spans="1:4" x14ac:dyDescent="0.25">
      <c r="A892" s="112">
        <v>45292</v>
      </c>
      <c r="B892" s="195" t="s">
        <v>292</v>
      </c>
      <c r="D892" s="136">
        <v>121874.99999999999</v>
      </c>
    </row>
    <row r="893" spans="1:4" x14ac:dyDescent="0.25">
      <c r="A893" s="112">
        <v>45292</v>
      </c>
      <c r="B893" s="195" t="s">
        <v>470</v>
      </c>
      <c r="D893" s="136">
        <v>7087.5</v>
      </c>
    </row>
    <row r="894" spans="1:4" x14ac:dyDescent="0.25">
      <c r="A894" s="112">
        <v>45292</v>
      </c>
      <c r="B894" s="195" t="s">
        <v>397</v>
      </c>
      <c r="D894" s="136">
        <v>231000</v>
      </c>
    </row>
    <row r="895" spans="1:4" x14ac:dyDescent="0.25">
      <c r="A895" s="112">
        <v>45292</v>
      </c>
      <c r="B895" s="195" t="s">
        <v>10</v>
      </c>
      <c r="D895" s="136">
        <v>90873.299999999988</v>
      </c>
    </row>
    <row r="896" spans="1:4" x14ac:dyDescent="0.25">
      <c r="A896" s="112">
        <v>45292</v>
      </c>
      <c r="B896" s="195" t="s">
        <v>10</v>
      </c>
      <c r="D896" s="136">
        <v>72066.760000000009</v>
      </c>
    </row>
    <row r="897" spans="1:4" x14ac:dyDescent="0.25">
      <c r="A897" s="112">
        <v>45292</v>
      </c>
      <c r="B897" s="195" t="s">
        <v>10</v>
      </c>
      <c r="D897" s="136">
        <v>69976.200000000012</v>
      </c>
    </row>
    <row r="898" spans="1:4" x14ac:dyDescent="0.25">
      <c r="A898" s="112">
        <v>45292</v>
      </c>
      <c r="B898" s="195" t="s">
        <v>10</v>
      </c>
      <c r="D898" s="136">
        <v>72309.820000000007</v>
      </c>
    </row>
    <row r="899" spans="1:4" x14ac:dyDescent="0.25">
      <c r="A899" s="112">
        <v>45292</v>
      </c>
      <c r="B899" s="195" t="s">
        <v>294</v>
      </c>
      <c r="D899" s="136">
        <v>45760.06</v>
      </c>
    </row>
    <row r="900" spans="1:4" x14ac:dyDescent="0.25">
      <c r="A900" s="112">
        <v>45292</v>
      </c>
      <c r="B900" s="195" t="s">
        <v>5</v>
      </c>
      <c r="D900" s="136">
        <v>97795.959999999992</v>
      </c>
    </row>
    <row r="901" spans="1:4" x14ac:dyDescent="0.25">
      <c r="A901" s="112">
        <v>45292</v>
      </c>
      <c r="B901" s="195" t="s">
        <v>5</v>
      </c>
      <c r="D901" s="136">
        <v>34147.58</v>
      </c>
    </row>
    <row r="902" spans="1:4" x14ac:dyDescent="0.25">
      <c r="A902" s="112">
        <v>45292</v>
      </c>
      <c r="B902" s="195" t="s">
        <v>5</v>
      </c>
      <c r="D902" s="136">
        <v>93750.82</v>
      </c>
    </row>
    <row r="903" spans="1:4" x14ac:dyDescent="0.25">
      <c r="A903" s="112">
        <v>45292</v>
      </c>
      <c r="B903" s="195" t="s">
        <v>5</v>
      </c>
      <c r="D903" s="136">
        <v>92391.079999999987</v>
      </c>
    </row>
    <row r="904" spans="1:4" x14ac:dyDescent="0.25">
      <c r="A904" s="112">
        <v>45292</v>
      </c>
      <c r="B904" s="195" t="s">
        <v>5</v>
      </c>
      <c r="D904" s="136">
        <v>36696.460000000006</v>
      </c>
    </row>
    <row r="905" spans="1:4" x14ac:dyDescent="0.25">
      <c r="A905" s="112">
        <v>45292</v>
      </c>
      <c r="B905" s="195" t="s">
        <v>5</v>
      </c>
      <c r="D905" s="136">
        <v>99740.01999999999</v>
      </c>
    </row>
    <row r="906" spans="1:4" x14ac:dyDescent="0.25">
      <c r="A906" s="112">
        <v>45292</v>
      </c>
      <c r="B906" s="195" t="s">
        <v>5</v>
      </c>
      <c r="D906" s="136">
        <v>79564.28</v>
      </c>
    </row>
    <row r="907" spans="1:4" x14ac:dyDescent="0.25">
      <c r="A907" s="112">
        <v>45292</v>
      </c>
      <c r="B907" s="195" t="s">
        <v>291</v>
      </c>
      <c r="D907" s="136">
        <v>128080.06</v>
      </c>
    </row>
    <row r="908" spans="1:4" x14ac:dyDescent="0.25">
      <c r="A908" s="112">
        <v>45292</v>
      </c>
      <c r="B908" s="195" t="s">
        <v>67</v>
      </c>
      <c r="D908" s="136">
        <v>98621.260000000009</v>
      </c>
    </row>
    <row r="909" spans="1:4" x14ac:dyDescent="0.25">
      <c r="A909" s="112">
        <v>45293</v>
      </c>
      <c r="B909" s="195" t="s">
        <v>471</v>
      </c>
      <c r="D909" s="136">
        <v>84495.6</v>
      </c>
    </row>
    <row r="910" spans="1:4" x14ac:dyDescent="0.25">
      <c r="A910" s="112">
        <v>45294</v>
      </c>
      <c r="B910" s="195" t="s">
        <v>292</v>
      </c>
      <c r="D910" s="136">
        <v>121874.99999999999</v>
      </c>
    </row>
    <row r="911" spans="1:4" x14ac:dyDescent="0.25">
      <c r="A911" s="112">
        <v>45295</v>
      </c>
      <c r="B911" s="195" t="s">
        <v>295</v>
      </c>
      <c r="D911" s="136">
        <v>21845.260000000002</v>
      </c>
    </row>
    <row r="912" spans="1:4" x14ac:dyDescent="0.25">
      <c r="A912" s="112">
        <v>45299</v>
      </c>
      <c r="B912" s="195" t="s">
        <v>292</v>
      </c>
      <c r="D912" s="136">
        <v>121874.99999999999</v>
      </c>
    </row>
    <row r="913" spans="1:4" x14ac:dyDescent="0.25">
      <c r="A913" s="112">
        <v>45299</v>
      </c>
      <c r="B913" s="195" t="s">
        <v>65</v>
      </c>
      <c r="D913" s="136">
        <v>100846.20000000001</v>
      </c>
    </row>
    <row r="914" spans="1:4" x14ac:dyDescent="0.25">
      <c r="A914" s="112">
        <v>45299</v>
      </c>
      <c r="B914" s="195" t="s">
        <v>469</v>
      </c>
      <c r="D914" s="136">
        <v>71177.399999999994</v>
      </c>
    </row>
    <row r="915" spans="1:4" x14ac:dyDescent="0.25">
      <c r="A915" s="112">
        <v>45299</v>
      </c>
      <c r="B915" s="195" t="s">
        <v>67</v>
      </c>
      <c r="D915" s="136">
        <v>34492.5</v>
      </c>
    </row>
    <row r="916" spans="1:4" x14ac:dyDescent="0.25">
      <c r="A916" s="112">
        <v>45300</v>
      </c>
      <c r="B916" s="195" t="s">
        <v>64</v>
      </c>
      <c r="D916" s="136">
        <v>71979.600000000006</v>
      </c>
    </row>
    <row r="917" spans="1:4" x14ac:dyDescent="0.25">
      <c r="A917" s="112">
        <v>45300</v>
      </c>
      <c r="B917" s="195" t="s">
        <v>470</v>
      </c>
      <c r="D917" s="136">
        <v>9450</v>
      </c>
    </row>
    <row r="918" spans="1:4" x14ac:dyDescent="0.25">
      <c r="A918" s="112">
        <v>45302</v>
      </c>
      <c r="B918" s="195" t="s">
        <v>397</v>
      </c>
      <c r="D918" s="136">
        <v>249480</v>
      </c>
    </row>
    <row r="919" spans="1:4" x14ac:dyDescent="0.25">
      <c r="A919" s="112">
        <v>45303</v>
      </c>
      <c r="B919" s="195" t="s">
        <v>469</v>
      </c>
      <c r="D919" s="136">
        <v>59314.5</v>
      </c>
    </row>
    <row r="920" spans="1:4" x14ac:dyDescent="0.25">
      <c r="A920" s="112">
        <v>45306</v>
      </c>
      <c r="B920" s="195" t="s">
        <v>294</v>
      </c>
      <c r="D920" s="136">
        <v>23850.760000000002</v>
      </c>
    </row>
    <row r="921" spans="1:4" x14ac:dyDescent="0.25">
      <c r="A921" s="112">
        <v>45306</v>
      </c>
      <c r="B921" s="195" t="s">
        <v>5</v>
      </c>
      <c r="D921" s="136">
        <v>36066.460000000006</v>
      </c>
    </row>
    <row r="922" spans="1:4" x14ac:dyDescent="0.25">
      <c r="A922" s="112">
        <v>45306</v>
      </c>
      <c r="B922" s="195" t="s">
        <v>5</v>
      </c>
      <c r="D922" s="136">
        <v>92373.760000000009</v>
      </c>
    </row>
    <row r="923" spans="1:4" x14ac:dyDescent="0.25">
      <c r="A923" s="112">
        <v>45306</v>
      </c>
      <c r="B923" s="195" t="s">
        <v>5</v>
      </c>
      <c r="D923" s="136">
        <v>26055.760000000002</v>
      </c>
    </row>
    <row r="924" spans="1:4" x14ac:dyDescent="0.25">
      <c r="A924" s="112">
        <v>45306</v>
      </c>
      <c r="B924" s="195" t="s">
        <v>5</v>
      </c>
      <c r="D924" s="136">
        <v>94608.16</v>
      </c>
    </row>
    <row r="925" spans="1:4" x14ac:dyDescent="0.25">
      <c r="A925" s="112">
        <v>45306</v>
      </c>
      <c r="B925" s="195" t="s">
        <v>5</v>
      </c>
      <c r="D925" s="136">
        <v>96256.66</v>
      </c>
    </row>
    <row r="926" spans="1:4" x14ac:dyDescent="0.25">
      <c r="A926" s="112">
        <v>45306</v>
      </c>
      <c r="B926" s="195" t="s">
        <v>291</v>
      </c>
      <c r="D926" s="136">
        <v>98843.859999999986</v>
      </c>
    </row>
    <row r="927" spans="1:4" x14ac:dyDescent="0.25">
      <c r="A927" s="112">
        <v>45307</v>
      </c>
      <c r="B927" s="195" t="s">
        <v>292</v>
      </c>
      <c r="D927" s="136">
        <v>121874.99999999999</v>
      </c>
    </row>
    <row r="928" spans="1:4" x14ac:dyDescent="0.25">
      <c r="A928" s="112">
        <v>45309</v>
      </c>
      <c r="B928" s="195" t="s">
        <v>67</v>
      </c>
      <c r="D928" s="136">
        <v>100080.76000000001</v>
      </c>
    </row>
    <row r="929" spans="1:4" x14ac:dyDescent="0.25">
      <c r="A929" s="112">
        <v>45311</v>
      </c>
      <c r="B929" s="195" t="s">
        <v>64</v>
      </c>
      <c r="D929" s="136">
        <v>33075</v>
      </c>
    </row>
    <row r="930" spans="1:4" x14ac:dyDescent="0.25">
      <c r="A930" s="112">
        <v>45313</v>
      </c>
      <c r="B930" s="195" t="s">
        <v>471</v>
      </c>
      <c r="D930" s="136">
        <v>93051</v>
      </c>
    </row>
    <row r="931" spans="1:4" x14ac:dyDescent="0.25">
      <c r="A931" s="112">
        <v>45315</v>
      </c>
      <c r="B931" s="195" t="s">
        <v>292</v>
      </c>
      <c r="D931" s="136">
        <v>119249.99999999999</v>
      </c>
    </row>
    <row r="932" spans="1:4" x14ac:dyDescent="0.25">
      <c r="A932" s="112">
        <v>45316</v>
      </c>
      <c r="B932" s="195" t="s">
        <v>65</v>
      </c>
      <c r="D932" s="136">
        <v>29142.760000000002</v>
      </c>
    </row>
    <row r="933" spans="1:4" x14ac:dyDescent="0.25">
      <c r="A933" s="112">
        <v>45319</v>
      </c>
      <c r="B933" s="195" t="s">
        <v>292</v>
      </c>
      <c r="D933" s="136">
        <v>121874.99999999999</v>
      </c>
    </row>
    <row r="934" spans="1:4" x14ac:dyDescent="0.25">
      <c r="A934" s="112">
        <v>45321</v>
      </c>
      <c r="B934" s="195" t="s">
        <v>67</v>
      </c>
      <c r="D934" s="136">
        <v>123238.5</v>
      </c>
    </row>
    <row r="935" spans="1:4" x14ac:dyDescent="0.25">
      <c r="A935" s="112">
        <v>45325</v>
      </c>
      <c r="B935" s="195" t="s">
        <v>63</v>
      </c>
      <c r="D935" s="136">
        <v>20475</v>
      </c>
    </row>
    <row r="936" spans="1:4" x14ac:dyDescent="0.25">
      <c r="A936" s="112">
        <v>45326</v>
      </c>
      <c r="B936" s="195" t="s">
        <v>470</v>
      </c>
      <c r="D936" s="136">
        <v>9450</v>
      </c>
    </row>
    <row r="937" spans="1:4" x14ac:dyDescent="0.25">
      <c r="A937" s="112">
        <v>45327</v>
      </c>
      <c r="B937" s="195" t="s">
        <v>397</v>
      </c>
      <c r="D937" s="136">
        <v>249480</v>
      </c>
    </row>
    <row r="938" spans="1:4" x14ac:dyDescent="0.25">
      <c r="A938" s="112">
        <v>45331</v>
      </c>
      <c r="B938" s="195" t="s">
        <v>292</v>
      </c>
      <c r="D938" s="136">
        <v>124499.99999999999</v>
      </c>
    </row>
    <row r="939" spans="1:4" x14ac:dyDescent="0.25">
      <c r="A939" s="112">
        <v>45334</v>
      </c>
      <c r="B939" s="195" t="s">
        <v>67</v>
      </c>
      <c r="D939" s="136">
        <v>65394</v>
      </c>
    </row>
    <row r="940" spans="1:4" x14ac:dyDescent="0.25">
      <c r="A940" s="112">
        <v>45336</v>
      </c>
      <c r="B940" s="195" t="s">
        <v>471</v>
      </c>
      <c r="D940" s="136">
        <v>90669.6</v>
      </c>
    </row>
    <row r="941" spans="1:4" x14ac:dyDescent="0.25">
      <c r="A941" s="112">
        <v>45337</v>
      </c>
      <c r="B941" s="195" t="s">
        <v>471</v>
      </c>
      <c r="D941" s="136">
        <v>82966.799999999988</v>
      </c>
    </row>
    <row r="942" spans="1:4" x14ac:dyDescent="0.25">
      <c r="A942" s="112">
        <v>45337</v>
      </c>
      <c r="B942" s="195" t="s">
        <v>65</v>
      </c>
      <c r="D942" s="136">
        <v>57918</v>
      </c>
    </row>
    <row r="943" spans="1:4" x14ac:dyDescent="0.25">
      <c r="A943" s="112">
        <v>45337</v>
      </c>
      <c r="B943" s="195" t="s">
        <v>291</v>
      </c>
      <c r="D943" s="136">
        <v>29694</v>
      </c>
    </row>
    <row r="944" spans="1:4" x14ac:dyDescent="0.25">
      <c r="A944" s="112">
        <v>45337</v>
      </c>
      <c r="B944" s="195" t="s">
        <v>5</v>
      </c>
      <c r="D944" s="136">
        <v>91775.260000000009</v>
      </c>
    </row>
    <row r="945" spans="1:4" x14ac:dyDescent="0.25">
      <c r="A945" s="112">
        <v>45337</v>
      </c>
      <c r="B945" s="195" t="s">
        <v>5</v>
      </c>
      <c r="D945" s="136">
        <v>28040.260000000002</v>
      </c>
    </row>
    <row r="946" spans="1:4" x14ac:dyDescent="0.25">
      <c r="A946" s="112">
        <v>45337</v>
      </c>
      <c r="B946" s="195" t="s">
        <v>5</v>
      </c>
      <c r="D946" s="136">
        <v>89286.760000000009</v>
      </c>
    </row>
    <row r="947" spans="1:4" x14ac:dyDescent="0.25">
      <c r="A947" s="112">
        <v>45337</v>
      </c>
      <c r="B947" s="195" t="s">
        <v>5</v>
      </c>
      <c r="D947" s="136">
        <v>92384.260000000009</v>
      </c>
    </row>
    <row r="948" spans="1:4" x14ac:dyDescent="0.25">
      <c r="A948" s="112">
        <v>45337</v>
      </c>
      <c r="B948" s="195" t="s">
        <v>5</v>
      </c>
      <c r="D948" s="136">
        <v>98385</v>
      </c>
    </row>
    <row r="949" spans="1:4" x14ac:dyDescent="0.25">
      <c r="A949" s="112">
        <v>45337</v>
      </c>
      <c r="B949" s="195" t="s">
        <v>5</v>
      </c>
      <c r="D949" s="136">
        <v>81348.760000000009</v>
      </c>
    </row>
    <row r="950" spans="1:4" x14ac:dyDescent="0.25">
      <c r="A950" s="112">
        <v>45337</v>
      </c>
      <c r="B950" s="195" t="s">
        <v>64</v>
      </c>
      <c r="D950" s="136">
        <v>85995</v>
      </c>
    </row>
    <row r="951" spans="1:4" x14ac:dyDescent="0.25">
      <c r="A951" s="112">
        <v>45337</v>
      </c>
      <c r="B951" s="195" t="s">
        <v>67</v>
      </c>
      <c r="D951" s="136">
        <v>35059.5</v>
      </c>
    </row>
    <row r="952" spans="1:4" x14ac:dyDescent="0.25">
      <c r="A952" s="112">
        <v>45337</v>
      </c>
      <c r="B952" s="195" t="s">
        <v>67</v>
      </c>
      <c r="D952" s="136">
        <v>22197</v>
      </c>
    </row>
    <row r="953" spans="1:4" x14ac:dyDescent="0.25">
      <c r="A953" s="112">
        <v>45337</v>
      </c>
      <c r="B953" s="195" t="s">
        <v>55</v>
      </c>
      <c r="D953" s="136">
        <v>61661.259999999995</v>
      </c>
    </row>
    <row r="954" spans="1:4" x14ac:dyDescent="0.25">
      <c r="A954" s="112">
        <v>45337</v>
      </c>
      <c r="B954" s="195" t="s">
        <v>55</v>
      </c>
      <c r="D954" s="136">
        <v>63504</v>
      </c>
    </row>
    <row r="955" spans="1:4" x14ac:dyDescent="0.25">
      <c r="A955" s="112">
        <v>45337</v>
      </c>
      <c r="B955" s="195" t="s">
        <v>55</v>
      </c>
      <c r="D955" s="136">
        <v>91966.88</v>
      </c>
    </row>
    <row r="956" spans="1:4" x14ac:dyDescent="0.25">
      <c r="A956" s="112">
        <v>45337</v>
      </c>
      <c r="B956" s="195" t="s">
        <v>10</v>
      </c>
      <c r="D956" s="136">
        <v>85821.760000000009</v>
      </c>
    </row>
    <row r="957" spans="1:4" x14ac:dyDescent="0.25">
      <c r="A957" s="112">
        <v>45337</v>
      </c>
      <c r="B957" s="195" t="s">
        <v>65</v>
      </c>
      <c r="D957" s="136">
        <v>56358.759999999995</v>
      </c>
    </row>
    <row r="958" spans="1:4" x14ac:dyDescent="0.25">
      <c r="A958" s="112">
        <v>45337</v>
      </c>
      <c r="B958" s="195" t="s">
        <v>67</v>
      </c>
      <c r="D958" s="136">
        <v>26827.5</v>
      </c>
    </row>
    <row r="959" spans="1:4" x14ac:dyDescent="0.25">
      <c r="A959" s="112">
        <v>45337</v>
      </c>
      <c r="B959" s="195" t="s">
        <v>5</v>
      </c>
      <c r="D959" s="136">
        <v>23997.760000000002</v>
      </c>
    </row>
    <row r="960" spans="1:4" x14ac:dyDescent="0.25">
      <c r="A960" s="112">
        <v>45337</v>
      </c>
      <c r="B960" s="195" t="s">
        <v>5</v>
      </c>
      <c r="D960" s="136">
        <v>95828.260000000009</v>
      </c>
    </row>
    <row r="961" spans="1:4" x14ac:dyDescent="0.25">
      <c r="A961" s="112">
        <v>45337</v>
      </c>
      <c r="B961" s="195" t="s">
        <v>5</v>
      </c>
      <c r="D961" s="136">
        <v>29547</v>
      </c>
    </row>
    <row r="962" spans="1:4" x14ac:dyDescent="0.25">
      <c r="A962" s="112">
        <v>45337</v>
      </c>
      <c r="B962" s="195" t="s">
        <v>5</v>
      </c>
      <c r="D962" s="136">
        <v>26643.760000000002</v>
      </c>
    </row>
    <row r="963" spans="1:4" x14ac:dyDescent="0.25">
      <c r="A963" s="112">
        <v>45339</v>
      </c>
      <c r="B963" s="195" t="s">
        <v>64</v>
      </c>
      <c r="D963" s="136">
        <v>71376.899999999994</v>
      </c>
    </row>
    <row r="964" spans="1:4" x14ac:dyDescent="0.25">
      <c r="A964" s="112">
        <v>45340</v>
      </c>
      <c r="B964" s="195" t="s">
        <v>67</v>
      </c>
      <c r="D964" s="136">
        <v>37185.759999999995</v>
      </c>
    </row>
    <row r="965" spans="1:4" x14ac:dyDescent="0.25">
      <c r="A965" s="112">
        <v>45341</v>
      </c>
      <c r="B965" s="195" t="s">
        <v>292</v>
      </c>
      <c r="D965" s="136">
        <v>124499.99999999999</v>
      </c>
    </row>
    <row r="966" spans="1:4" x14ac:dyDescent="0.25">
      <c r="A966" s="112">
        <v>45343</v>
      </c>
      <c r="B966" s="195" t="s">
        <v>470</v>
      </c>
      <c r="D966" s="136">
        <v>7087.5</v>
      </c>
    </row>
    <row r="967" spans="1:4" x14ac:dyDescent="0.25">
      <c r="A967" s="112">
        <v>45343</v>
      </c>
      <c r="B967" s="195" t="s">
        <v>67</v>
      </c>
      <c r="D967" s="136">
        <v>27268.5</v>
      </c>
    </row>
    <row r="968" spans="1:4" x14ac:dyDescent="0.25">
      <c r="A968" s="112">
        <v>45351</v>
      </c>
      <c r="B968" s="195" t="s">
        <v>55</v>
      </c>
      <c r="D968" s="136">
        <v>89822.260000000009</v>
      </c>
    </row>
    <row r="969" spans="1:4" x14ac:dyDescent="0.25">
      <c r="A969" s="112">
        <v>45354</v>
      </c>
      <c r="B969" s="195" t="s">
        <v>292</v>
      </c>
      <c r="D969" s="136">
        <v>124499.99999999999</v>
      </c>
    </row>
    <row r="970" spans="1:4" x14ac:dyDescent="0.25">
      <c r="A970" s="112">
        <v>45356</v>
      </c>
      <c r="B970" s="195" t="s">
        <v>397</v>
      </c>
      <c r="D970" s="136">
        <v>249480</v>
      </c>
    </row>
    <row r="971" spans="1:4" x14ac:dyDescent="0.25">
      <c r="A971" s="112">
        <v>45357</v>
      </c>
      <c r="B971" s="195" t="s">
        <v>471</v>
      </c>
      <c r="D971" s="136">
        <v>84054.6</v>
      </c>
    </row>
    <row r="972" spans="1:4" x14ac:dyDescent="0.25">
      <c r="A972" s="112">
        <v>45364</v>
      </c>
      <c r="B972" s="195" t="s">
        <v>5</v>
      </c>
      <c r="D972" s="136">
        <v>33831</v>
      </c>
    </row>
    <row r="973" spans="1:4" x14ac:dyDescent="0.25">
      <c r="A973" s="112">
        <v>45364</v>
      </c>
      <c r="B973" s="195" t="s">
        <v>5</v>
      </c>
      <c r="D973" s="136">
        <v>93812.260000000009</v>
      </c>
    </row>
    <row r="974" spans="1:4" x14ac:dyDescent="0.25">
      <c r="A974" s="112">
        <v>45364</v>
      </c>
      <c r="B974" s="195" t="s">
        <v>5</v>
      </c>
      <c r="D974" s="136">
        <v>69363</v>
      </c>
    </row>
    <row r="975" spans="1:4" x14ac:dyDescent="0.25">
      <c r="A975" s="112">
        <v>45364</v>
      </c>
      <c r="B975" s="195" t="s">
        <v>5</v>
      </c>
      <c r="D975" s="136">
        <v>72812.260000000009</v>
      </c>
    </row>
    <row r="976" spans="1:4" x14ac:dyDescent="0.25">
      <c r="A976" s="112">
        <v>45364</v>
      </c>
      <c r="B976" s="195" t="s">
        <v>5</v>
      </c>
      <c r="D976" s="136">
        <v>84259.359999999986</v>
      </c>
    </row>
    <row r="977" spans="1:4" x14ac:dyDescent="0.25">
      <c r="A977" s="112">
        <v>45364</v>
      </c>
      <c r="B977" s="195" t="s">
        <v>471</v>
      </c>
      <c r="D977" s="136">
        <v>95167.799999999988</v>
      </c>
    </row>
    <row r="978" spans="1:4" x14ac:dyDescent="0.25">
      <c r="A978" s="112">
        <v>45364</v>
      </c>
      <c r="B978" s="195" t="s">
        <v>65</v>
      </c>
      <c r="D978" s="136">
        <v>28995.760000000002</v>
      </c>
    </row>
    <row r="979" spans="1:4" x14ac:dyDescent="0.25">
      <c r="A979" s="112">
        <v>45364</v>
      </c>
      <c r="B979" s="195" t="s">
        <v>55</v>
      </c>
      <c r="D979" s="136">
        <v>98610.760000000009</v>
      </c>
    </row>
    <row r="980" spans="1:4" x14ac:dyDescent="0.25">
      <c r="A980" s="112">
        <v>45364</v>
      </c>
      <c r="B980" s="195" t="s">
        <v>55</v>
      </c>
      <c r="D980" s="136">
        <v>92510.260000000009</v>
      </c>
    </row>
    <row r="981" spans="1:4" x14ac:dyDescent="0.25">
      <c r="A981" s="112">
        <v>45364</v>
      </c>
      <c r="B981" s="195" t="s">
        <v>55</v>
      </c>
      <c r="D981" s="136">
        <v>69977.260000000009</v>
      </c>
    </row>
    <row r="982" spans="1:4" x14ac:dyDescent="0.25">
      <c r="A982" s="112">
        <v>45364</v>
      </c>
      <c r="B982" s="195" t="s">
        <v>55</v>
      </c>
      <c r="D982" s="136">
        <v>22895.260000000002</v>
      </c>
    </row>
    <row r="983" spans="1:4" x14ac:dyDescent="0.25">
      <c r="A983" s="112">
        <v>45364</v>
      </c>
      <c r="B983" s="195" t="s">
        <v>368</v>
      </c>
      <c r="D983" s="136">
        <v>28628.260000000002</v>
      </c>
    </row>
    <row r="984" spans="1:4" x14ac:dyDescent="0.25">
      <c r="A984" s="112">
        <v>45364</v>
      </c>
      <c r="B984" s="195" t="s">
        <v>291</v>
      </c>
      <c r="D984" s="136">
        <v>58763.259999999995</v>
      </c>
    </row>
    <row r="985" spans="1:4" x14ac:dyDescent="0.25">
      <c r="A985" s="112">
        <v>45366</v>
      </c>
      <c r="B985" s="195" t="s">
        <v>291</v>
      </c>
      <c r="D985" s="136">
        <v>29032.5</v>
      </c>
    </row>
    <row r="986" spans="1:4" x14ac:dyDescent="0.25">
      <c r="A986" s="112">
        <v>45369</v>
      </c>
      <c r="B986" s="195" t="s">
        <v>67</v>
      </c>
      <c r="D986" s="136">
        <v>22197</v>
      </c>
    </row>
    <row r="987" spans="1:4" x14ac:dyDescent="0.25">
      <c r="A987" s="112">
        <v>45377</v>
      </c>
      <c r="B987" s="195" t="s">
        <v>5</v>
      </c>
      <c r="D987" s="136">
        <v>91518</v>
      </c>
    </row>
    <row r="988" spans="1:4" x14ac:dyDescent="0.25">
      <c r="A988" s="112">
        <v>45377</v>
      </c>
      <c r="B988" s="195" t="s">
        <v>5</v>
      </c>
      <c r="D988" s="136">
        <v>29988</v>
      </c>
    </row>
    <row r="989" spans="1:4" x14ac:dyDescent="0.25">
      <c r="A989" s="112">
        <v>45377</v>
      </c>
      <c r="B989" s="195" t="s">
        <v>5</v>
      </c>
      <c r="D989" s="136">
        <v>95371.51999999999</v>
      </c>
    </row>
    <row r="990" spans="1:4" x14ac:dyDescent="0.25">
      <c r="A990" s="112">
        <v>45377</v>
      </c>
      <c r="B990" s="195" t="s">
        <v>5</v>
      </c>
      <c r="D990" s="136">
        <v>64149.759999999995</v>
      </c>
    </row>
    <row r="991" spans="1:4" x14ac:dyDescent="0.25">
      <c r="A991" s="112">
        <v>45377</v>
      </c>
      <c r="B991" s="195" t="s">
        <v>5</v>
      </c>
      <c r="D991" s="136">
        <v>51228.460000000006</v>
      </c>
    </row>
    <row r="992" spans="1:4" x14ac:dyDescent="0.25">
      <c r="A992" s="112">
        <v>45378</v>
      </c>
      <c r="B992" s="195" t="s">
        <v>67</v>
      </c>
      <c r="D992" s="136">
        <v>83223</v>
      </c>
    </row>
    <row r="993" spans="1:4" x14ac:dyDescent="0.25">
      <c r="A993" s="112">
        <v>45381</v>
      </c>
      <c r="B993" s="195" t="s">
        <v>397</v>
      </c>
      <c r="D993" s="136">
        <v>249480</v>
      </c>
    </row>
    <row r="994" spans="1:4" x14ac:dyDescent="0.25">
      <c r="A994" s="112">
        <v>45381</v>
      </c>
      <c r="B994" s="195" t="s">
        <v>292</v>
      </c>
      <c r="D994" s="136">
        <v>124499.99999999999</v>
      </c>
    </row>
    <row r="995" spans="1:4" x14ac:dyDescent="0.25">
      <c r="A995" s="112">
        <v>45381</v>
      </c>
      <c r="B995" s="195" t="s">
        <v>67</v>
      </c>
      <c r="D995" s="136">
        <v>63598.5</v>
      </c>
    </row>
    <row r="996" spans="1:4" x14ac:dyDescent="0.25">
      <c r="A996" s="112">
        <v>45381</v>
      </c>
      <c r="B996" s="195" t="s">
        <v>65</v>
      </c>
      <c r="D996" s="136">
        <v>69205.5</v>
      </c>
    </row>
    <row r="997" spans="1:4" x14ac:dyDescent="0.25">
      <c r="A997" s="112">
        <v>45382</v>
      </c>
      <c r="B997" s="195" t="s">
        <v>65</v>
      </c>
      <c r="D997" s="136">
        <v>70434</v>
      </c>
    </row>
    <row r="998" spans="1:4" x14ac:dyDescent="0.25">
      <c r="A998" s="111">
        <v>45381</v>
      </c>
      <c r="B998" s="194" t="s">
        <v>472</v>
      </c>
      <c r="D998" s="136">
        <v>866812.07000000007</v>
      </c>
    </row>
    <row r="999" spans="1:4" x14ac:dyDescent="0.25">
      <c r="A999" s="112">
        <v>45381</v>
      </c>
      <c r="B999" s="195" t="s">
        <v>472</v>
      </c>
      <c r="D999" s="136">
        <v>79501.320000000007</v>
      </c>
    </row>
    <row r="1000" spans="1:4" x14ac:dyDescent="0.25">
      <c r="A1000" s="112">
        <v>45381</v>
      </c>
      <c r="B1000" s="195" t="s">
        <v>472</v>
      </c>
      <c r="D1000" s="136">
        <v>398335.1</v>
      </c>
    </row>
    <row r="1001" spans="1:4" x14ac:dyDescent="0.25">
      <c r="A1001" s="112">
        <v>45381</v>
      </c>
      <c r="B1001" s="195" t="s">
        <v>472</v>
      </c>
      <c r="D1001" s="136">
        <v>664797.84</v>
      </c>
    </row>
    <row r="1002" spans="1:4" x14ac:dyDescent="0.25">
      <c r="A1002" s="111">
        <v>45292</v>
      </c>
      <c r="B1002" s="131" t="s">
        <v>3</v>
      </c>
      <c r="D1002" s="136">
        <v>7611</v>
      </c>
    </row>
    <row r="1003" spans="1:4" x14ac:dyDescent="0.25">
      <c r="A1003" s="112">
        <v>45292</v>
      </c>
      <c r="B1003" s="133" t="s">
        <v>7</v>
      </c>
      <c r="D1003" s="136">
        <v>102837</v>
      </c>
    </row>
    <row r="1004" spans="1:4" x14ac:dyDescent="0.25">
      <c r="A1004" s="112">
        <v>45292</v>
      </c>
      <c r="B1004" s="133" t="s">
        <v>7</v>
      </c>
      <c r="D1004" s="136">
        <v>32284.800000000003</v>
      </c>
    </row>
    <row r="1005" spans="1:4" x14ac:dyDescent="0.25">
      <c r="A1005" s="112">
        <v>45292</v>
      </c>
      <c r="B1005" s="133" t="s">
        <v>398</v>
      </c>
      <c r="D1005" s="136">
        <v>43660</v>
      </c>
    </row>
    <row r="1006" spans="1:4" x14ac:dyDescent="0.25">
      <c r="A1006" s="112">
        <v>45292</v>
      </c>
      <c r="B1006" s="133" t="s">
        <v>63</v>
      </c>
      <c r="D1006" s="136">
        <v>7080</v>
      </c>
    </row>
    <row r="1007" spans="1:4" x14ac:dyDescent="0.25">
      <c r="A1007" s="112">
        <v>45294</v>
      </c>
      <c r="B1007" s="133" t="s">
        <v>473</v>
      </c>
      <c r="D1007" s="136">
        <v>761241.60000000009</v>
      </c>
    </row>
    <row r="1008" spans="1:4" x14ac:dyDescent="0.25">
      <c r="A1008" s="112">
        <v>45294</v>
      </c>
      <c r="B1008" s="133" t="s">
        <v>473</v>
      </c>
      <c r="D1008" s="136">
        <v>45916.160000000003</v>
      </c>
    </row>
    <row r="1009" spans="1:4" x14ac:dyDescent="0.25">
      <c r="A1009" s="112">
        <v>45296</v>
      </c>
      <c r="B1009" s="133" t="s">
        <v>7</v>
      </c>
      <c r="D1009" s="136">
        <v>32284.800000000003</v>
      </c>
    </row>
    <row r="1010" spans="1:4" x14ac:dyDescent="0.25">
      <c r="A1010" s="112">
        <v>45297</v>
      </c>
      <c r="B1010" s="133" t="s">
        <v>473</v>
      </c>
      <c r="D1010" s="136">
        <v>370829.16000000003</v>
      </c>
    </row>
    <row r="1011" spans="1:4" x14ac:dyDescent="0.25">
      <c r="A1011" s="112">
        <v>45299</v>
      </c>
      <c r="B1011" s="133" t="s">
        <v>396</v>
      </c>
      <c r="D1011" s="136">
        <v>19500</v>
      </c>
    </row>
    <row r="1012" spans="1:4" x14ac:dyDescent="0.25">
      <c r="A1012" s="112">
        <v>45299</v>
      </c>
      <c r="B1012" s="133" t="s">
        <v>469</v>
      </c>
      <c r="D1012" s="136">
        <v>22854.239999999998</v>
      </c>
    </row>
    <row r="1013" spans="1:4" x14ac:dyDescent="0.25">
      <c r="A1013" s="112">
        <v>45299</v>
      </c>
      <c r="B1013" s="133" t="s">
        <v>3</v>
      </c>
      <c r="D1013" s="136">
        <v>10856</v>
      </c>
    </row>
    <row r="1014" spans="1:4" x14ac:dyDescent="0.25">
      <c r="A1014" s="112">
        <v>45299</v>
      </c>
      <c r="B1014" s="133" t="s">
        <v>474</v>
      </c>
      <c r="D1014" s="136">
        <v>212400</v>
      </c>
    </row>
    <row r="1015" spans="1:4" x14ac:dyDescent="0.25">
      <c r="A1015" s="112">
        <v>45300</v>
      </c>
      <c r="B1015" s="133" t="s">
        <v>272</v>
      </c>
      <c r="D1015" s="136">
        <v>1945447.12</v>
      </c>
    </row>
    <row r="1016" spans="1:4" x14ac:dyDescent="0.25">
      <c r="A1016" s="112">
        <v>45300</v>
      </c>
      <c r="B1016" s="133" t="s">
        <v>62</v>
      </c>
      <c r="D1016" s="136">
        <v>62955.360000000001</v>
      </c>
    </row>
    <row r="1017" spans="1:4" x14ac:dyDescent="0.25">
      <c r="A1017" s="112">
        <v>45300</v>
      </c>
      <c r="B1017" s="133" t="s">
        <v>7</v>
      </c>
      <c r="D1017" s="136">
        <v>82446.600000000006</v>
      </c>
    </row>
    <row r="1018" spans="1:4" x14ac:dyDescent="0.25">
      <c r="A1018" s="112">
        <v>45300</v>
      </c>
      <c r="B1018" s="133" t="s">
        <v>473</v>
      </c>
      <c r="D1018" s="136">
        <v>339915.52000000002</v>
      </c>
    </row>
    <row r="1019" spans="1:4" x14ac:dyDescent="0.25">
      <c r="A1019" s="112">
        <v>45302</v>
      </c>
      <c r="B1019" s="133" t="s">
        <v>396</v>
      </c>
      <c r="D1019" s="136">
        <v>19500</v>
      </c>
    </row>
    <row r="1020" spans="1:4" x14ac:dyDescent="0.25">
      <c r="A1020" s="112">
        <v>45302</v>
      </c>
      <c r="B1020" s="133" t="s">
        <v>62</v>
      </c>
      <c r="D1020" s="136">
        <v>79591</v>
      </c>
    </row>
    <row r="1021" spans="1:4" x14ac:dyDescent="0.25">
      <c r="A1021" s="112">
        <v>45303</v>
      </c>
      <c r="B1021" s="133" t="s">
        <v>473</v>
      </c>
      <c r="D1021" s="136">
        <v>15406.080000000002</v>
      </c>
    </row>
    <row r="1022" spans="1:4" x14ac:dyDescent="0.25">
      <c r="A1022" s="112">
        <v>45303</v>
      </c>
      <c r="B1022" s="133" t="s">
        <v>469</v>
      </c>
      <c r="D1022" s="136">
        <v>48406.559999999998</v>
      </c>
    </row>
    <row r="1023" spans="1:4" x14ac:dyDescent="0.25">
      <c r="A1023" s="112">
        <v>45304</v>
      </c>
      <c r="B1023" s="133" t="s">
        <v>473</v>
      </c>
      <c r="D1023" s="136">
        <v>86099.88</v>
      </c>
    </row>
    <row r="1024" spans="1:4" x14ac:dyDescent="0.25">
      <c r="A1024" s="112">
        <v>45306</v>
      </c>
      <c r="B1024" s="133" t="s">
        <v>377</v>
      </c>
      <c r="D1024" s="136">
        <v>984903.03999999992</v>
      </c>
    </row>
    <row r="1025" spans="1:4" x14ac:dyDescent="0.25">
      <c r="A1025" s="112">
        <v>45306</v>
      </c>
      <c r="B1025" s="133" t="s">
        <v>377</v>
      </c>
      <c r="D1025" s="136">
        <v>742085.48</v>
      </c>
    </row>
    <row r="1026" spans="1:4" x14ac:dyDescent="0.25">
      <c r="A1026" s="112">
        <v>45307</v>
      </c>
      <c r="B1026" s="133" t="s">
        <v>272</v>
      </c>
      <c r="D1026" s="136">
        <v>2011810.3199999998</v>
      </c>
    </row>
    <row r="1027" spans="1:4" x14ac:dyDescent="0.25">
      <c r="A1027" s="112">
        <v>45307</v>
      </c>
      <c r="B1027" s="133" t="s">
        <v>7</v>
      </c>
      <c r="D1027" s="136">
        <v>61879.199999999997</v>
      </c>
    </row>
    <row r="1028" spans="1:4" x14ac:dyDescent="0.25">
      <c r="A1028" s="112">
        <v>45309</v>
      </c>
      <c r="B1028" s="133" t="s">
        <v>475</v>
      </c>
      <c r="D1028" s="136">
        <v>419372</v>
      </c>
    </row>
    <row r="1029" spans="1:4" x14ac:dyDescent="0.25">
      <c r="A1029" s="112">
        <v>45309</v>
      </c>
      <c r="B1029" s="133" t="s">
        <v>53</v>
      </c>
      <c r="D1029" s="136">
        <v>7646.4</v>
      </c>
    </row>
    <row r="1030" spans="1:4" x14ac:dyDescent="0.25">
      <c r="A1030" s="112">
        <v>45311</v>
      </c>
      <c r="B1030" s="133" t="s">
        <v>64</v>
      </c>
      <c r="D1030" s="136">
        <v>56050</v>
      </c>
    </row>
    <row r="1031" spans="1:4" x14ac:dyDescent="0.25">
      <c r="A1031" s="112">
        <v>45312</v>
      </c>
      <c r="B1031" s="133" t="s">
        <v>272</v>
      </c>
      <c r="D1031" s="136">
        <v>2002948.52</v>
      </c>
    </row>
    <row r="1032" spans="1:4" x14ac:dyDescent="0.25">
      <c r="A1032" s="112">
        <v>45313</v>
      </c>
      <c r="B1032" s="133" t="s">
        <v>396</v>
      </c>
      <c r="D1032" s="136">
        <v>19500</v>
      </c>
    </row>
    <row r="1033" spans="1:4" x14ac:dyDescent="0.25">
      <c r="A1033" s="112">
        <v>45313</v>
      </c>
      <c r="B1033" s="133" t="s">
        <v>473</v>
      </c>
      <c r="D1033" s="136">
        <v>3600</v>
      </c>
    </row>
    <row r="1034" spans="1:4" x14ac:dyDescent="0.25">
      <c r="A1034" s="112">
        <v>45313</v>
      </c>
      <c r="B1034" s="133" t="s">
        <v>473</v>
      </c>
      <c r="D1034" s="136">
        <v>397991.57999999996</v>
      </c>
    </row>
    <row r="1035" spans="1:4" x14ac:dyDescent="0.25">
      <c r="A1035" s="112">
        <v>45314</v>
      </c>
      <c r="B1035" s="133" t="s">
        <v>473</v>
      </c>
      <c r="D1035" s="136">
        <v>13520</v>
      </c>
    </row>
    <row r="1036" spans="1:4" x14ac:dyDescent="0.25">
      <c r="A1036" s="112">
        <v>45314</v>
      </c>
      <c r="B1036" s="133" t="s">
        <v>396</v>
      </c>
      <c r="D1036" s="136">
        <v>19500</v>
      </c>
    </row>
    <row r="1037" spans="1:4" x14ac:dyDescent="0.25">
      <c r="A1037" s="112">
        <v>45314</v>
      </c>
      <c r="B1037" s="133" t="s">
        <v>7</v>
      </c>
      <c r="D1037" s="136">
        <v>82446.600000000006</v>
      </c>
    </row>
    <row r="1038" spans="1:4" x14ac:dyDescent="0.25">
      <c r="A1038" s="112">
        <v>45315</v>
      </c>
      <c r="B1038" s="133" t="s">
        <v>473</v>
      </c>
      <c r="D1038" s="136">
        <v>875071.48</v>
      </c>
    </row>
    <row r="1039" spans="1:4" x14ac:dyDescent="0.25">
      <c r="A1039" s="112">
        <v>45318</v>
      </c>
      <c r="B1039" s="133" t="s">
        <v>475</v>
      </c>
      <c r="D1039" s="136">
        <v>801220</v>
      </c>
    </row>
    <row r="1040" spans="1:4" x14ac:dyDescent="0.25">
      <c r="A1040" s="112">
        <v>45325</v>
      </c>
      <c r="B1040" s="133" t="s">
        <v>64</v>
      </c>
      <c r="D1040" s="136">
        <v>56050</v>
      </c>
    </row>
    <row r="1041" spans="1:4" x14ac:dyDescent="0.25">
      <c r="A1041" s="112">
        <v>45327</v>
      </c>
      <c r="B1041" s="133" t="s">
        <v>56</v>
      </c>
      <c r="D1041" s="136">
        <v>20699.559999999998</v>
      </c>
    </row>
    <row r="1042" spans="1:4" x14ac:dyDescent="0.25">
      <c r="A1042" s="112">
        <v>45328</v>
      </c>
      <c r="B1042" s="133" t="s">
        <v>272</v>
      </c>
      <c r="D1042" s="136">
        <v>2007155.2199999997</v>
      </c>
    </row>
    <row r="1043" spans="1:4" x14ac:dyDescent="0.25">
      <c r="A1043" s="112">
        <v>45332</v>
      </c>
      <c r="B1043" s="133" t="s">
        <v>473</v>
      </c>
      <c r="D1043" s="136">
        <v>66890.66</v>
      </c>
    </row>
    <row r="1044" spans="1:4" x14ac:dyDescent="0.25">
      <c r="A1044" s="112">
        <v>45335</v>
      </c>
      <c r="B1044" s="133" t="s">
        <v>272</v>
      </c>
      <c r="D1044" s="136">
        <v>2077451.3599999999</v>
      </c>
    </row>
    <row r="1045" spans="1:4" x14ac:dyDescent="0.25">
      <c r="A1045" s="112">
        <v>45336</v>
      </c>
      <c r="B1045" s="133" t="s">
        <v>396</v>
      </c>
      <c r="D1045" s="136">
        <v>19500</v>
      </c>
    </row>
    <row r="1046" spans="1:4" x14ac:dyDescent="0.25">
      <c r="A1046" s="112">
        <v>45336</v>
      </c>
      <c r="B1046" s="133" t="s">
        <v>396</v>
      </c>
      <c r="D1046" s="136">
        <v>19500</v>
      </c>
    </row>
    <row r="1047" spans="1:4" x14ac:dyDescent="0.25">
      <c r="A1047" s="112">
        <v>45337</v>
      </c>
      <c r="B1047" s="133" t="s">
        <v>7</v>
      </c>
      <c r="D1047" s="136">
        <v>108465.60000000001</v>
      </c>
    </row>
    <row r="1048" spans="1:4" x14ac:dyDescent="0.25">
      <c r="A1048" s="112">
        <v>45337</v>
      </c>
      <c r="B1048" s="133" t="s">
        <v>62</v>
      </c>
      <c r="D1048" s="136">
        <v>91119.6</v>
      </c>
    </row>
    <row r="1049" spans="1:4" x14ac:dyDescent="0.25">
      <c r="A1049" s="112">
        <v>45337</v>
      </c>
      <c r="B1049" s="133" t="s">
        <v>6</v>
      </c>
      <c r="D1049" s="136">
        <v>18054</v>
      </c>
    </row>
    <row r="1050" spans="1:4" x14ac:dyDescent="0.25">
      <c r="A1050" s="112">
        <v>45337</v>
      </c>
      <c r="B1050" s="133" t="s">
        <v>2</v>
      </c>
      <c r="D1050" s="136">
        <v>26998.400000000001</v>
      </c>
    </row>
    <row r="1051" spans="1:4" x14ac:dyDescent="0.25">
      <c r="A1051" s="112">
        <v>45337</v>
      </c>
      <c r="B1051" s="133" t="s">
        <v>475</v>
      </c>
      <c r="D1051" s="136">
        <v>1183540</v>
      </c>
    </row>
    <row r="1052" spans="1:4" x14ac:dyDescent="0.25">
      <c r="A1052" s="112">
        <v>45337</v>
      </c>
      <c r="B1052" s="133" t="s">
        <v>397</v>
      </c>
      <c r="D1052" s="136">
        <v>14160</v>
      </c>
    </row>
    <row r="1053" spans="1:4" x14ac:dyDescent="0.25">
      <c r="A1053" s="112">
        <v>45341</v>
      </c>
      <c r="B1053" s="133" t="s">
        <v>272</v>
      </c>
      <c r="D1053" s="136">
        <v>65914.8</v>
      </c>
    </row>
    <row r="1054" spans="1:4" x14ac:dyDescent="0.25">
      <c r="A1054" s="112">
        <v>45341</v>
      </c>
      <c r="B1054" s="133" t="s">
        <v>272</v>
      </c>
      <c r="D1054" s="136">
        <v>2003229.3599999999</v>
      </c>
    </row>
    <row r="1055" spans="1:4" x14ac:dyDescent="0.25">
      <c r="A1055" s="112">
        <v>45342</v>
      </c>
      <c r="B1055" s="133" t="s">
        <v>7</v>
      </c>
      <c r="D1055" s="136">
        <v>102837</v>
      </c>
    </row>
    <row r="1056" spans="1:4" x14ac:dyDescent="0.25">
      <c r="A1056" s="112">
        <v>45342</v>
      </c>
      <c r="B1056" s="133" t="s">
        <v>473</v>
      </c>
      <c r="D1056" s="136">
        <v>19420.440000000002</v>
      </c>
    </row>
    <row r="1057" spans="1:4" x14ac:dyDescent="0.25">
      <c r="A1057" s="112">
        <v>45344</v>
      </c>
      <c r="B1057" s="133" t="s">
        <v>396</v>
      </c>
      <c r="D1057" s="136">
        <v>19500</v>
      </c>
    </row>
    <row r="1058" spans="1:4" x14ac:dyDescent="0.25">
      <c r="A1058" s="112">
        <v>45348</v>
      </c>
      <c r="B1058" s="133" t="s">
        <v>62</v>
      </c>
      <c r="D1058" s="136">
        <v>64696.459999999992</v>
      </c>
    </row>
    <row r="1059" spans="1:4" x14ac:dyDescent="0.25">
      <c r="A1059" s="112">
        <v>45350</v>
      </c>
      <c r="B1059" s="133" t="s">
        <v>272</v>
      </c>
      <c r="D1059" s="136">
        <v>2106618.6</v>
      </c>
    </row>
    <row r="1060" spans="1:4" x14ac:dyDescent="0.25">
      <c r="A1060" s="112">
        <v>45355</v>
      </c>
      <c r="B1060" s="133" t="s">
        <v>56</v>
      </c>
      <c r="D1060" s="136">
        <v>90999.53</v>
      </c>
    </row>
    <row r="1061" spans="1:4" x14ac:dyDescent="0.25">
      <c r="A1061" s="112">
        <v>45355</v>
      </c>
      <c r="B1061" s="133" t="s">
        <v>7</v>
      </c>
      <c r="D1061" s="136">
        <v>102837</v>
      </c>
    </row>
    <row r="1062" spans="1:4" x14ac:dyDescent="0.25">
      <c r="A1062" s="112">
        <v>45357</v>
      </c>
      <c r="B1062" s="133" t="s">
        <v>396</v>
      </c>
      <c r="D1062" s="136">
        <v>19500</v>
      </c>
    </row>
    <row r="1063" spans="1:4" x14ac:dyDescent="0.25">
      <c r="A1063" s="112">
        <v>45359</v>
      </c>
      <c r="B1063" s="133" t="s">
        <v>396</v>
      </c>
      <c r="D1063" s="136">
        <v>19500</v>
      </c>
    </row>
    <row r="1064" spans="1:4" x14ac:dyDescent="0.25">
      <c r="A1064" s="112">
        <v>45360</v>
      </c>
      <c r="B1064" s="133" t="s">
        <v>272</v>
      </c>
      <c r="D1064" s="136">
        <v>2072080</v>
      </c>
    </row>
    <row r="1065" spans="1:4" x14ac:dyDescent="0.25">
      <c r="A1065" s="112">
        <v>45364</v>
      </c>
      <c r="B1065" s="133" t="s">
        <v>396</v>
      </c>
      <c r="D1065" s="136">
        <v>19500</v>
      </c>
    </row>
    <row r="1066" spans="1:4" x14ac:dyDescent="0.25">
      <c r="A1066" s="112">
        <v>45364</v>
      </c>
      <c r="B1066" s="133" t="s">
        <v>64</v>
      </c>
      <c r="D1066" s="136">
        <v>56050</v>
      </c>
    </row>
    <row r="1067" spans="1:4" x14ac:dyDescent="0.25">
      <c r="A1067" s="112">
        <v>45364</v>
      </c>
      <c r="B1067" s="133" t="s">
        <v>476</v>
      </c>
      <c r="D1067" s="136">
        <v>8354.4</v>
      </c>
    </row>
    <row r="1068" spans="1:4" x14ac:dyDescent="0.25">
      <c r="A1068" s="112">
        <v>45364</v>
      </c>
      <c r="B1068" s="133" t="s">
        <v>473</v>
      </c>
      <c r="D1068" s="136">
        <v>15360.060000000001</v>
      </c>
    </row>
    <row r="1069" spans="1:4" x14ac:dyDescent="0.25">
      <c r="A1069" s="112">
        <v>45364</v>
      </c>
      <c r="B1069" s="133" t="s">
        <v>473</v>
      </c>
      <c r="D1069" s="136">
        <v>-1593</v>
      </c>
    </row>
    <row r="1070" spans="1:4" x14ac:dyDescent="0.25">
      <c r="A1070" s="112">
        <v>45364</v>
      </c>
      <c r="B1070" s="133" t="s">
        <v>473</v>
      </c>
      <c r="D1070" s="136">
        <v>-69241.22</v>
      </c>
    </row>
    <row r="1071" spans="1:4" x14ac:dyDescent="0.25">
      <c r="A1071" s="112">
        <v>45364</v>
      </c>
      <c r="B1071" s="133" t="s">
        <v>273</v>
      </c>
      <c r="D1071" s="136">
        <v>19765</v>
      </c>
    </row>
    <row r="1072" spans="1:4" x14ac:dyDescent="0.25">
      <c r="A1072" s="112">
        <v>45364</v>
      </c>
      <c r="B1072" s="133" t="s">
        <v>273</v>
      </c>
      <c r="D1072" s="136">
        <v>26756.5</v>
      </c>
    </row>
    <row r="1073" spans="1:4" x14ac:dyDescent="0.25">
      <c r="A1073" s="112">
        <v>45364</v>
      </c>
      <c r="B1073" s="133" t="s">
        <v>273</v>
      </c>
      <c r="D1073" s="136">
        <v>4484</v>
      </c>
    </row>
    <row r="1074" spans="1:4" x14ac:dyDescent="0.25">
      <c r="A1074" s="112">
        <v>45364</v>
      </c>
      <c r="B1074" s="133" t="s">
        <v>473</v>
      </c>
      <c r="D1074" s="136">
        <v>21594</v>
      </c>
    </row>
    <row r="1075" spans="1:4" x14ac:dyDescent="0.25">
      <c r="A1075" s="112">
        <v>45365</v>
      </c>
      <c r="B1075" s="133" t="s">
        <v>11</v>
      </c>
      <c r="D1075" s="136">
        <v>111598.5</v>
      </c>
    </row>
    <row r="1076" spans="1:4" x14ac:dyDescent="0.25">
      <c r="A1076" s="112">
        <v>45366</v>
      </c>
      <c r="B1076" s="133" t="s">
        <v>377</v>
      </c>
      <c r="D1076" s="136">
        <v>880939.72</v>
      </c>
    </row>
    <row r="1077" spans="1:4" x14ac:dyDescent="0.25">
      <c r="A1077" s="112">
        <v>45366</v>
      </c>
      <c r="B1077" s="133" t="s">
        <v>377</v>
      </c>
      <c r="D1077" s="136">
        <v>934228</v>
      </c>
    </row>
    <row r="1078" spans="1:4" x14ac:dyDescent="0.25">
      <c r="A1078" s="112">
        <v>45366</v>
      </c>
      <c r="B1078" s="133" t="s">
        <v>473</v>
      </c>
      <c r="D1078" s="136">
        <v>7767.9400000000005</v>
      </c>
    </row>
    <row r="1079" spans="1:4" x14ac:dyDescent="0.25">
      <c r="A1079" s="112">
        <v>45366</v>
      </c>
      <c r="B1079" s="133" t="s">
        <v>56</v>
      </c>
      <c r="D1079" s="136">
        <v>12600</v>
      </c>
    </row>
    <row r="1080" spans="1:4" x14ac:dyDescent="0.25">
      <c r="A1080" s="112">
        <v>45366</v>
      </c>
      <c r="B1080" s="133" t="s">
        <v>473</v>
      </c>
      <c r="D1080" s="136">
        <v>74525.260000000009</v>
      </c>
    </row>
    <row r="1081" spans="1:4" x14ac:dyDescent="0.25">
      <c r="A1081" s="112">
        <v>45368</v>
      </c>
      <c r="B1081" s="133" t="s">
        <v>272</v>
      </c>
      <c r="D1081" s="136">
        <v>2122142.6800000002</v>
      </c>
    </row>
    <row r="1082" spans="1:4" x14ac:dyDescent="0.25">
      <c r="A1082" s="112">
        <v>45370</v>
      </c>
      <c r="B1082" s="133" t="s">
        <v>473</v>
      </c>
      <c r="D1082" s="136">
        <v>315151.33999999997</v>
      </c>
    </row>
    <row r="1083" spans="1:4" x14ac:dyDescent="0.25">
      <c r="A1083" s="112">
        <v>45377</v>
      </c>
      <c r="B1083" s="133" t="s">
        <v>7</v>
      </c>
      <c r="D1083" s="136">
        <v>123227.4</v>
      </c>
    </row>
    <row r="1084" spans="1:4" x14ac:dyDescent="0.25">
      <c r="A1084" s="112">
        <v>45381</v>
      </c>
      <c r="B1084" s="133" t="s">
        <v>62</v>
      </c>
      <c r="D1084" s="136">
        <v>159300</v>
      </c>
    </row>
    <row r="1085" spans="1:4" x14ac:dyDescent="0.25">
      <c r="A1085" s="112">
        <v>45381</v>
      </c>
      <c r="B1085" s="133" t="s">
        <v>396</v>
      </c>
      <c r="D1085" s="136">
        <v>9749.989999999998</v>
      </c>
    </row>
    <row r="1086" spans="1:4" x14ac:dyDescent="0.25">
      <c r="A1086" s="112">
        <v>45381</v>
      </c>
      <c r="B1086" s="133" t="s">
        <v>396</v>
      </c>
      <c r="D1086" s="136">
        <v>9749.989999999998</v>
      </c>
    </row>
    <row r="1087" spans="1:4" x14ac:dyDescent="0.25">
      <c r="A1087" s="112">
        <v>45381</v>
      </c>
      <c r="B1087" s="133" t="s">
        <v>397</v>
      </c>
      <c r="D1087" s="136">
        <v>33984</v>
      </c>
    </row>
    <row r="1088" spans="1:4" x14ac:dyDescent="0.25">
      <c r="A1088" s="112">
        <v>45381</v>
      </c>
      <c r="B1088" s="133" t="s">
        <v>62</v>
      </c>
      <c r="D1088" s="136">
        <v>42214.5</v>
      </c>
    </row>
    <row r="1089" spans="1:4" x14ac:dyDescent="0.25">
      <c r="A1089" s="112">
        <v>45382</v>
      </c>
      <c r="B1089" s="133" t="s">
        <v>272</v>
      </c>
      <c r="D1089" s="136">
        <v>2080349.44</v>
      </c>
    </row>
    <row r="1090" spans="1:4" x14ac:dyDescent="0.25">
      <c r="A1090" s="112">
        <v>45382</v>
      </c>
      <c r="B1090" s="133" t="s">
        <v>477</v>
      </c>
      <c r="D1090" s="136">
        <v>185257.06</v>
      </c>
    </row>
    <row r="1091" spans="1:4" x14ac:dyDescent="0.25">
      <c r="A1091" s="112">
        <v>45382</v>
      </c>
      <c r="B1091" s="133" t="s">
        <v>478</v>
      </c>
      <c r="D1091" s="136">
        <v>72134.579999999987</v>
      </c>
    </row>
    <row r="1092" spans="1:4" x14ac:dyDescent="0.25">
      <c r="A1092" s="111">
        <v>45386</v>
      </c>
      <c r="B1092" s="131" t="s">
        <v>289</v>
      </c>
      <c r="D1092" s="136">
        <v>179200</v>
      </c>
    </row>
    <row r="1093" spans="1:4" x14ac:dyDescent="0.25">
      <c r="A1093" s="112">
        <v>45395</v>
      </c>
      <c r="B1093" s="133" t="s">
        <v>470</v>
      </c>
      <c r="D1093" s="136">
        <v>1799.94</v>
      </c>
    </row>
    <row r="1094" spans="1:4" x14ac:dyDescent="0.25">
      <c r="A1094" s="112">
        <v>45396</v>
      </c>
      <c r="B1094" s="133" t="s">
        <v>289</v>
      </c>
      <c r="D1094" s="136">
        <v>16832</v>
      </c>
    </row>
    <row r="1095" spans="1:4" x14ac:dyDescent="0.25">
      <c r="A1095" s="112">
        <v>45396</v>
      </c>
      <c r="B1095" s="133" t="s">
        <v>289</v>
      </c>
      <c r="D1095" s="136">
        <v>84160</v>
      </c>
    </row>
    <row r="1096" spans="1:4" x14ac:dyDescent="0.25">
      <c r="A1096" s="112">
        <v>45396</v>
      </c>
      <c r="B1096" s="133" t="s">
        <v>289</v>
      </c>
      <c r="D1096" s="136">
        <v>181120</v>
      </c>
    </row>
    <row r="1097" spans="1:4" x14ac:dyDescent="0.25">
      <c r="A1097" s="112">
        <v>45402</v>
      </c>
      <c r="B1097" s="133" t="s">
        <v>287</v>
      </c>
      <c r="D1097" s="136">
        <v>65664</v>
      </c>
    </row>
    <row r="1098" spans="1:4" x14ac:dyDescent="0.25">
      <c r="A1098" s="112">
        <v>45403</v>
      </c>
      <c r="B1098" s="133" t="s">
        <v>287</v>
      </c>
      <c r="D1098" s="136">
        <v>102144</v>
      </c>
    </row>
    <row r="1099" spans="1:4" x14ac:dyDescent="0.25">
      <c r="A1099" s="112">
        <v>45403</v>
      </c>
      <c r="B1099" s="133" t="s">
        <v>287</v>
      </c>
      <c r="D1099" s="136">
        <v>102144</v>
      </c>
    </row>
    <row r="1100" spans="1:4" x14ac:dyDescent="0.25">
      <c r="A1100" s="112">
        <v>45403</v>
      </c>
      <c r="B1100" s="133" t="s">
        <v>287</v>
      </c>
      <c r="D1100" s="136">
        <v>102144</v>
      </c>
    </row>
    <row r="1101" spans="1:4" x14ac:dyDescent="0.25">
      <c r="A1101" s="112">
        <v>45403</v>
      </c>
      <c r="B1101" s="133" t="s">
        <v>287</v>
      </c>
      <c r="D1101" s="136">
        <v>109440</v>
      </c>
    </row>
    <row r="1102" spans="1:4" x14ac:dyDescent="0.25">
      <c r="A1102" s="112">
        <v>45403</v>
      </c>
      <c r="B1102" s="133" t="s">
        <v>287</v>
      </c>
      <c r="D1102" s="136">
        <v>109440</v>
      </c>
    </row>
    <row r="1103" spans="1:4" x14ac:dyDescent="0.25">
      <c r="A1103" s="112">
        <v>45403</v>
      </c>
      <c r="B1103" s="133" t="s">
        <v>287</v>
      </c>
      <c r="D1103" s="136">
        <v>109440</v>
      </c>
    </row>
    <row r="1104" spans="1:4" x14ac:dyDescent="0.25">
      <c r="A1104" s="112">
        <v>45403</v>
      </c>
      <c r="B1104" s="133" t="s">
        <v>287</v>
      </c>
      <c r="D1104" s="136">
        <v>102144</v>
      </c>
    </row>
    <row r="1105" spans="1:4" x14ac:dyDescent="0.25">
      <c r="A1105" s="112">
        <v>45419</v>
      </c>
      <c r="B1105" s="133" t="s">
        <v>289</v>
      </c>
      <c r="D1105" s="136">
        <v>89600</v>
      </c>
    </row>
    <row r="1106" spans="1:4" x14ac:dyDescent="0.25">
      <c r="A1106" s="112">
        <v>45419</v>
      </c>
      <c r="B1106" s="133" t="s">
        <v>289</v>
      </c>
      <c r="D1106" s="136">
        <v>89600</v>
      </c>
    </row>
    <row r="1107" spans="1:4" x14ac:dyDescent="0.25">
      <c r="A1107" s="112">
        <v>45419</v>
      </c>
      <c r="B1107" s="133" t="s">
        <v>289</v>
      </c>
      <c r="D1107" s="136">
        <v>89600</v>
      </c>
    </row>
    <row r="1108" spans="1:4" x14ac:dyDescent="0.25">
      <c r="A1108" s="112">
        <v>45419</v>
      </c>
      <c r="B1108" s="133" t="s">
        <v>289</v>
      </c>
      <c r="D1108" s="136">
        <v>89600</v>
      </c>
    </row>
    <row r="1109" spans="1:4" x14ac:dyDescent="0.25">
      <c r="A1109" s="112">
        <v>45424</v>
      </c>
      <c r="B1109" s="133" t="s">
        <v>285</v>
      </c>
      <c r="D1109" s="136">
        <v>250880</v>
      </c>
    </row>
    <row r="1110" spans="1:4" x14ac:dyDescent="0.25">
      <c r="A1110" s="112">
        <v>45424</v>
      </c>
      <c r="B1110" s="133" t="s">
        <v>285</v>
      </c>
      <c r="D1110" s="136">
        <v>179200</v>
      </c>
    </row>
    <row r="1111" spans="1:4" x14ac:dyDescent="0.25">
      <c r="A1111" s="112">
        <v>45425</v>
      </c>
      <c r="B1111" s="133" t="s">
        <v>276</v>
      </c>
      <c r="D1111" s="136">
        <v>210000.02</v>
      </c>
    </row>
    <row r="1112" spans="1:4" x14ac:dyDescent="0.25">
      <c r="A1112" s="112">
        <v>45427</v>
      </c>
      <c r="B1112" s="133" t="s">
        <v>285</v>
      </c>
      <c r="D1112" s="136">
        <v>176000</v>
      </c>
    </row>
    <row r="1113" spans="1:4" x14ac:dyDescent="0.25">
      <c r="A1113" s="112">
        <v>45427</v>
      </c>
      <c r="B1113" s="133" t="s">
        <v>285</v>
      </c>
      <c r="D1113" s="136">
        <v>176000</v>
      </c>
    </row>
    <row r="1114" spans="1:4" x14ac:dyDescent="0.25">
      <c r="A1114" s="112">
        <v>45428</v>
      </c>
      <c r="B1114" s="133" t="s">
        <v>529</v>
      </c>
      <c r="D1114" s="136">
        <v>41499.119999999995</v>
      </c>
    </row>
    <row r="1115" spans="1:4" x14ac:dyDescent="0.25">
      <c r="A1115" s="112">
        <v>45428</v>
      </c>
      <c r="B1115" s="133" t="s">
        <v>288</v>
      </c>
      <c r="D1115" s="136">
        <v>97920</v>
      </c>
    </row>
    <row r="1116" spans="1:4" x14ac:dyDescent="0.25">
      <c r="A1116" s="112">
        <v>45433</v>
      </c>
      <c r="B1116" s="133" t="s">
        <v>289</v>
      </c>
      <c r="D1116" s="136">
        <v>176000</v>
      </c>
    </row>
    <row r="1117" spans="1:4" x14ac:dyDescent="0.25">
      <c r="A1117" s="112">
        <v>45433</v>
      </c>
      <c r="B1117" s="133" t="s">
        <v>289</v>
      </c>
      <c r="D1117" s="136">
        <v>176000</v>
      </c>
    </row>
    <row r="1118" spans="1:4" x14ac:dyDescent="0.25">
      <c r="A1118" s="112">
        <v>45433</v>
      </c>
      <c r="B1118" s="133" t="s">
        <v>289</v>
      </c>
      <c r="D1118" s="136">
        <v>176000</v>
      </c>
    </row>
    <row r="1119" spans="1:4" x14ac:dyDescent="0.25">
      <c r="A1119" s="112">
        <v>45436</v>
      </c>
      <c r="B1119" s="133" t="s">
        <v>289</v>
      </c>
      <c r="D1119" s="136">
        <v>176000</v>
      </c>
    </row>
    <row r="1120" spans="1:4" x14ac:dyDescent="0.25">
      <c r="A1120" s="112">
        <v>45436</v>
      </c>
      <c r="B1120" s="133" t="s">
        <v>289</v>
      </c>
      <c r="D1120" s="136">
        <v>176000</v>
      </c>
    </row>
    <row r="1121" spans="1:4" x14ac:dyDescent="0.25">
      <c r="A1121" s="112">
        <v>45437</v>
      </c>
      <c r="B1121" s="133" t="s">
        <v>289</v>
      </c>
      <c r="D1121" s="136">
        <v>176000</v>
      </c>
    </row>
    <row r="1122" spans="1:4" x14ac:dyDescent="0.25">
      <c r="A1122" s="112">
        <v>45438</v>
      </c>
      <c r="B1122" s="133" t="s">
        <v>4</v>
      </c>
      <c r="D1122" s="136">
        <v>35200</v>
      </c>
    </row>
    <row r="1123" spans="1:4" x14ac:dyDescent="0.25">
      <c r="A1123" s="112">
        <v>45438</v>
      </c>
      <c r="B1123" s="133" t="s">
        <v>4</v>
      </c>
      <c r="D1123" s="136">
        <v>70400</v>
      </c>
    </row>
    <row r="1124" spans="1:4" x14ac:dyDescent="0.25">
      <c r="A1124" s="112">
        <v>45440</v>
      </c>
      <c r="B1124" s="133" t="s">
        <v>287</v>
      </c>
      <c r="D1124" s="136">
        <v>105600</v>
      </c>
    </row>
    <row r="1125" spans="1:4" x14ac:dyDescent="0.25">
      <c r="A1125" s="112">
        <v>45443</v>
      </c>
      <c r="B1125" s="133" t="s">
        <v>289</v>
      </c>
      <c r="D1125" s="136">
        <v>87040</v>
      </c>
    </row>
    <row r="1126" spans="1:4" x14ac:dyDescent="0.25">
      <c r="A1126" s="112">
        <v>45443</v>
      </c>
      <c r="B1126" s="133" t="s">
        <v>289</v>
      </c>
      <c r="D1126" s="136">
        <v>87040</v>
      </c>
    </row>
    <row r="1127" spans="1:4" x14ac:dyDescent="0.25">
      <c r="A1127" s="112">
        <v>45443</v>
      </c>
      <c r="B1127" s="133" t="s">
        <v>289</v>
      </c>
      <c r="D1127" s="136">
        <v>87040</v>
      </c>
    </row>
    <row r="1128" spans="1:4" x14ac:dyDescent="0.25">
      <c r="A1128" s="112">
        <v>45443</v>
      </c>
      <c r="B1128" s="133" t="s">
        <v>289</v>
      </c>
      <c r="D1128" s="136">
        <v>87040</v>
      </c>
    </row>
    <row r="1129" spans="1:4" x14ac:dyDescent="0.25">
      <c r="A1129" s="111">
        <v>45384</v>
      </c>
      <c r="B1129" s="131" t="s">
        <v>292</v>
      </c>
      <c r="D1129" s="136">
        <v>124499.99999999999</v>
      </c>
    </row>
    <row r="1130" spans="1:4" x14ac:dyDescent="0.25">
      <c r="A1130" s="112">
        <v>45385</v>
      </c>
      <c r="B1130" s="133" t="s">
        <v>63</v>
      </c>
      <c r="D1130" s="136">
        <v>37170</v>
      </c>
    </row>
    <row r="1131" spans="1:4" x14ac:dyDescent="0.25">
      <c r="A1131" s="112">
        <v>45390</v>
      </c>
      <c r="B1131" s="133" t="s">
        <v>67</v>
      </c>
      <c r="D1131" s="136">
        <v>36842.399999999994</v>
      </c>
    </row>
    <row r="1132" spans="1:4" x14ac:dyDescent="0.25">
      <c r="A1132" s="112">
        <v>45392</v>
      </c>
      <c r="B1132" s="133" t="s">
        <v>55</v>
      </c>
      <c r="D1132" s="136">
        <v>76826.399999999994</v>
      </c>
    </row>
    <row r="1133" spans="1:4" x14ac:dyDescent="0.25">
      <c r="A1133" s="112">
        <v>45397</v>
      </c>
      <c r="B1133" s="133" t="s">
        <v>67</v>
      </c>
      <c r="D1133" s="136">
        <v>57173.56</v>
      </c>
    </row>
    <row r="1134" spans="1:4" x14ac:dyDescent="0.25">
      <c r="A1134" s="112">
        <v>45397</v>
      </c>
      <c r="B1134" s="133" t="s">
        <v>368</v>
      </c>
      <c r="D1134" s="136">
        <v>26739.300000000003</v>
      </c>
    </row>
    <row r="1135" spans="1:4" x14ac:dyDescent="0.25">
      <c r="A1135" s="112">
        <v>45397</v>
      </c>
      <c r="B1135" s="133" t="s">
        <v>293</v>
      </c>
      <c r="D1135" s="136">
        <v>64921.5</v>
      </c>
    </row>
    <row r="1136" spans="1:4" x14ac:dyDescent="0.25">
      <c r="A1136" s="112">
        <v>45397</v>
      </c>
      <c r="B1136" s="133" t="s">
        <v>269</v>
      </c>
      <c r="D1136" s="136">
        <v>92628.38</v>
      </c>
    </row>
    <row r="1137" spans="1:4" x14ac:dyDescent="0.25">
      <c r="A1137" s="112">
        <v>45397</v>
      </c>
      <c r="B1137" s="133" t="s">
        <v>269</v>
      </c>
      <c r="D1137" s="136">
        <v>74457.600000000006</v>
      </c>
    </row>
    <row r="1138" spans="1:4" x14ac:dyDescent="0.25">
      <c r="A1138" s="112">
        <v>45397</v>
      </c>
      <c r="B1138" s="133" t="s">
        <v>269</v>
      </c>
      <c r="D1138" s="136">
        <v>32886</v>
      </c>
    </row>
    <row r="1139" spans="1:4" x14ac:dyDescent="0.25">
      <c r="A1139" s="112">
        <v>45398</v>
      </c>
      <c r="B1139" s="133" t="s">
        <v>469</v>
      </c>
      <c r="D1139" s="136">
        <v>2850.0600000000004</v>
      </c>
    </row>
    <row r="1140" spans="1:4" x14ac:dyDescent="0.25">
      <c r="A1140" s="112">
        <v>45399</v>
      </c>
      <c r="B1140" s="133" t="s">
        <v>67</v>
      </c>
      <c r="D1140" s="136">
        <v>27239.1</v>
      </c>
    </row>
    <row r="1141" spans="1:4" x14ac:dyDescent="0.25">
      <c r="A1141" s="112">
        <v>45407</v>
      </c>
      <c r="B1141" s="133" t="s">
        <v>55</v>
      </c>
      <c r="D1141" s="136">
        <v>29400</v>
      </c>
    </row>
    <row r="1142" spans="1:4" x14ac:dyDescent="0.25">
      <c r="A1142" s="112">
        <v>45407</v>
      </c>
      <c r="B1142" s="133" t="s">
        <v>55</v>
      </c>
      <c r="D1142" s="136">
        <v>79468.200000000012</v>
      </c>
    </row>
    <row r="1143" spans="1:4" x14ac:dyDescent="0.25">
      <c r="A1143" s="112">
        <v>45409</v>
      </c>
      <c r="B1143" s="133" t="s">
        <v>55</v>
      </c>
      <c r="D1143" s="136">
        <v>25168.5</v>
      </c>
    </row>
    <row r="1144" spans="1:4" x14ac:dyDescent="0.25">
      <c r="A1144" s="112">
        <v>45410</v>
      </c>
      <c r="B1144" s="133" t="s">
        <v>397</v>
      </c>
      <c r="D1144" s="136">
        <v>249480</v>
      </c>
    </row>
    <row r="1145" spans="1:4" x14ac:dyDescent="0.25">
      <c r="A1145" s="112">
        <v>45412</v>
      </c>
      <c r="B1145" s="133" t="s">
        <v>293</v>
      </c>
      <c r="D1145" s="136">
        <v>35945.699999999997</v>
      </c>
    </row>
    <row r="1146" spans="1:4" x14ac:dyDescent="0.25">
      <c r="A1146" s="112">
        <v>45412</v>
      </c>
      <c r="B1146" s="133" t="s">
        <v>5</v>
      </c>
      <c r="D1146" s="136">
        <v>59103.460000000006</v>
      </c>
    </row>
    <row r="1147" spans="1:4" x14ac:dyDescent="0.25">
      <c r="A1147" s="112">
        <v>45412</v>
      </c>
      <c r="B1147" s="133" t="s">
        <v>269</v>
      </c>
      <c r="D1147" s="136">
        <v>95241.82</v>
      </c>
    </row>
    <row r="1148" spans="1:4" x14ac:dyDescent="0.25">
      <c r="A1148" s="112">
        <v>45412</v>
      </c>
      <c r="B1148" s="133" t="s">
        <v>269</v>
      </c>
      <c r="D1148" s="136">
        <v>57959.479999999996</v>
      </c>
    </row>
    <row r="1149" spans="1:4" x14ac:dyDescent="0.25">
      <c r="A1149" s="112">
        <v>45412</v>
      </c>
      <c r="B1149" s="133" t="s">
        <v>269</v>
      </c>
      <c r="D1149" s="136">
        <v>81312</v>
      </c>
    </row>
    <row r="1150" spans="1:4" x14ac:dyDescent="0.25">
      <c r="A1150" s="112">
        <v>45423</v>
      </c>
      <c r="B1150" s="133" t="s">
        <v>67</v>
      </c>
      <c r="D1150" s="136">
        <v>33824.699999999997</v>
      </c>
    </row>
    <row r="1151" spans="1:4" x14ac:dyDescent="0.25">
      <c r="A1151" s="112">
        <v>45423</v>
      </c>
      <c r="B1151" s="133" t="s">
        <v>293</v>
      </c>
      <c r="D1151" s="136">
        <v>115483.20000000001</v>
      </c>
    </row>
    <row r="1152" spans="1:4" x14ac:dyDescent="0.25">
      <c r="A1152" s="112">
        <v>45426</v>
      </c>
      <c r="B1152" s="133" t="s">
        <v>292</v>
      </c>
      <c r="D1152" s="136">
        <v>127124.99999999999</v>
      </c>
    </row>
    <row r="1153" spans="1:4" x14ac:dyDescent="0.25">
      <c r="A1153" s="112">
        <v>45427</v>
      </c>
      <c r="B1153" s="133" t="s">
        <v>293</v>
      </c>
      <c r="D1153" s="136">
        <v>62781.600000000006</v>
      </c>
    </row>
    <row r="1154" spans="1:4" x14ac:dyDescent="0.25">
      <c r="A1154" s="112">
        <v>45427</v>
      </c>
      <c r="B1154" s="133" t="s">
        <v>269</v>
      </c>
      <c r="D1154" s="136">
        <v>85564.5</v>
      </c>
    </row>
    <row r="1155" spans="1:4" x14ac:dyDescent="0.25">
      <c r="A1155" s="112">
        <v>45427</v>
      </c>
      <c r="B1155" s="133" t="s">
        <v>269</v>
      </c>
      <c r="D1155" s="136">
        <v>88384.799999999988</v>
      </c>
    </row>
    <row r="1156" spans="1:4" x14ac:dyDescent="0.25">
      <c r="A1156" s="112">
        <v>45427</v>
      </c>
      <c r="B1156" s="133" t="s">
        <v>269</v>
      </c>
      <c r="D1156" s="136">
        <v>91030.799999999988</v>
      </c>
    </row>
    <row r="1157" spans="1:4" x14ac:dyDescent="0.25">
      <c r="A1157" s="112">
        <v>45427</v>
      </c>
      <c r="B1157" s="133" t="s">
        <v>269</v>
      </c>
      <c r="D1157" s="136">
        <v>53904.899999999994</v>
      </c>
    </row>
    <row r="1158" spans="1:4" x14ac:dyDescent="0.25">
      <c r="A1158" s="112">
        <v>45427</v>
      </c>
      <c r="B1158" s="133" t="s">
        <v>65</v>
      </c>
      <c r="D1158" s="136">
        <v>144391.79999999999</v>
      </c>
    </row>
    <row r="1159" spans="1:4" x14ac:dyDescent="0.25">
      <c r="A1159" s="112">
        <v>45430</v>
      </c>
      <c r="B1159" s="133" t="s">
        <v>67</v>
      </c>
      <c r="D1159" s="136">
        <v>57460.2</v>
      </c>
    </row>
    <row r="1160" spans="1:4" x14ac:dyDescent="0.25">
      <c r="A1160" s="112">
        <v>45432</v>
      </c>
      <c r="B1160" s="133" t="s">
        <v>292</v>
      </c>
      <c r="D1160" s="136">
        <v>127124.99999999999</v>
      </c>
    </row>
    <row r="1161" spans="1:4" x14ac:dyDescent="0.25">
      <c r="A1161" s="112">
        <v>45437</v>
      </c>
      <c r="B1161" s="133" t="s">
        <v>293</v>
      </c>
      <c r="D1161" s="136">
        <v>121371.6</v>
      </c>
    </row>
    <row r="1162" spans="1:4" x14ac:dyDescent="0.25">
      <c r="A1162" s="112">
        <v>45441</v>
      </c>
      <c r="B1162" s="133" t="s">
        <v>397</v>
      </c>
      <c r="D1162" s="136">
        <v>249480</v>
      </c>
    </row>
    <row r="1163" spans="1:4" x14ac:dyDescent="0.25">
      <c r="A1163" s="112">
        <v>45443</v>
      </c>
      <c r="B1163" s="133" t="s">
        <v>293</v>
      </c>
      <c r="D1163" s="136">
        <v>62178.899999999994</v>
      </c>
    </row>
    <row r="1164" spans="1:4" x14ac:dyDescent="0.25">
      <c r="A1164" s="112">
        <v>45443</v>
      </c>
      <c r="B1164" s="133" t="s">
        <v>5</v>
      </c>
      <c r="D1164" s="136">
        <v>80797.5</v>
      </c>
    </row>
    <row r="1165" spans="1:4" x14ac:dyDescent="0.25">
      <c r="A1165" s="112">
        <v>45443</v>
      </c>
      <c r="B1165" s="133" t="s">
        <v>5</v>
      </c>
      <c r="D1165" s="136">
        <v>88580.1</v>
      </c>
    </row>
    <row r="1166" spans="1:4" x14ac:dyDescent="0.25">
      <c r="A1166" s="112">
        <v>45443</v>
      </c>
      <c r="B1166" s="133" t="s">
        <v>5</v>
      </c>
      <c r="D1166" s="136">
        <v>83382.600000000006</v>
      </c>
    </row>
    <row r="1167" spans="1:4" x14ac:dyDescent="0.25">
      <c r="A1167" s="112">
        <v>45443</v>
      </c>
      <c r="B1167" s="133" t="s">
        <v>5</v>
      </c>
      <c r="D1167" s="136">
        <v>78409.799999999988</v>
      </c>
    </row>
    <row r="1168" spans="1:4" x14ac:dyDescent="0.25">
      <c r="A1168" s="112">
        <v>45443</v>
      </c>
      <c r="B1168" s="133" t="s">
        <v>5</v>
      </c>
      <c r="D1168" s="136">
        <v>80864.700000000012</v>
      </c>
    </row>
    <row r="1169" spans="1:4" x14ac:dyDescent="0.25">
      <c r="A1169" s="112">
        <v>45443</v>
      </c>
      <c r="B1169" s="133" t="s">
        <v>5</v>
      </c>
      <c r="D1169" s="136">
        <v>98548.799999999988</v>
      </c>
    </row>
    <row r="1170" spans="1:4" x14ac:dyDescent="0.25">
      <c r="A1170" s="112">
        <v>45443</v>
      </c>
      <c r="B1170" s="133" t="s">
        <v>5</v>
      </c>
      <c r="D1170" s="136">
        <v>22041.599999999999</v>
      </c>
    </row>
    <row r="1171" spans="1:4" x14ac:dyDescent="0.25">
      <c r="A1171" s="112">
        <v>45443</v>
      </c>
      <c r="B1171" s="133" t="s">
        <v>65</v>
      </c>
      <c r="D1171" s="136">
        <v>126774.9</v>
      </c>
    </row>
    <row r="1172" spans="1:4" x14ac:dyDescent="0.25">
      <c r="A1172" s="111">
        <v>45397</v>
      </c>
      <c r="B1172" s="131" t="s">
        <v>396</v>
      </c>
      <c r="D1172" s="136">
        <v>191092.49000000002</v>
      </c>
    </row>
    <row r="1173" spans="1:4" x14ac:dyDescent="0.25">
      <c r="A1173" s="112">
        <v>45397</v>
      </c>
      <c r="B1173" s="133" t="s">
        <v>269</v>
      </c>
      <c r="D1173" s="136">
        <v>62720</v>
      </c>
    </row>
    <row r="1174" spans="1:4" x14ac:dyDescent="0.25">
      <c r="A1174" s="112">
        <v>45397</v>
      </c>
      <c r="B1174" s="133" t="s">
        <v>269</v>
      </c>
      <c r="D1174" s="136">
        <v>62328</v>
      </c>
    </row>
    <row r="1175" spans="1:4" x14ac:dyDescent="0.25">
      <c r="A1175" s="112">
        <v>45398</v>
      </c>
      <c r="B1175" s="133" t="s">
        <v>396</v>
      </c>
      <c r="D1175" s="136">
        <v>164160.01</v>
      </c>
    </row>
    <row r="1176" spans="1:4" x14ac:dyDescent="0.25">
      <c r="A1176" s="112">
        <v>45398</v>
      </c>
      <c r="B1176" s="133" t="s">
        <v>469</v>
      </c>
      <c r="D1176" s="136">
        <v>12019.84</v>
      </c>
    </row>
    <row r="1177" spans="1:4" x14ac:dyDescent="0.25">
      <c r="A1177" s="112">
        <v>45406</v>
      </c>
      <c r="B1177" s="133" t="s">
        <v>63</v>
      </c>
      <c r="D1177" s="136">
        <v>3360</v>
      </c>
    </row>
    <row r="1178" spans="1:4" x14ac:dyDescent="0.25">
      <c r="A1178" s="112">
        <v>45423</v>
      </c>
      <c r="B1178" s="133" t="s">
        <v>396</v>
      </c>
      <c r="D1178" s="136">
        <v>152360.40000000002</v>
      </c>
    </row>
    <row r="1179" spans="1:4" x14ac:dyDescent="0.25">
      <c r="A1179" s="112">
        <v>45436</v>
      </c>
      <c r="B1179" s="133" t="s">
        <v>396</v>
      </c>
      <c r="D1179" s="136">
        <v>166724.40000000002</v>
      </c>
    </row>
    <row r="1180" spans="1:4" x14ac:dyDescent="0.25">
      <c r="A1180" s="112">
        <v>45439</v>
      </c>
      <c r="B1180" s="133" t="s">
        <v>396</v>
      </c>
      <c r="D1180" s="136">
        <v>169290</v>
      </c>
    </row>
    <row r="1181" spans="1:4" x14ac:dyDescent="0.25">
      <c r="A1181" s="111">
        <v>45383</v>
      </c>
      <c r="B1181" s="131" t="s">
        <v>478</v>
      </c>
      <c r="D1181" s="136">
        <v>73949.420000000013</v>
      </c>
    </row>
    <row r="1182" spans="1:4" x14ac:dyDescent="0.25">
      <c r="A1182" s="112">
        <v>45383</v>
      </c>
      <c r="B1182" s="133" t="s">
        <v>530</v>
      </c>
      <c r="D1182" s="136">
        <v>5900</v>
      </c>
    </row>
    <row r="1183" spans="1:4" x14ac:dyDescent="0.25">
      <c r="A1183" s="112">
        <v>45384</v>
      </c>
      <c r="B1183" s="133" t="s">
        <v>62</v>
      </c>
      <c r="D1183" s="136">
        <v>94164</v>
      </c>
    </row>
    <row r="1184" spans="1:4" x14ac:dyDescent="0.25">
      <c r="A1184" s="112">
        <v>45385</v>
      </c>
      <c r="B1184" s="133" t="s">
        <v>473</v>
      </c>
      <c r="D1184" s="136">
        <v>125438.72</v>
      </c>
    </row>
    <row r="1185" spans="1:4" x14ac:dyDescent="0.25">
      <c r="A1185" s="112">
        <v>45385</v>
      </c>
      <c r="B1185" s="133" t="s">
        <v>473</v>
      </c>
      <c r="D1185" s="136">
        <v>8500.7199999999993</v>
      </c>
    </row>
    <row r="1186" spans="1:4" x14ac:dyDescent="0.25">
      <c r="A1186" s="112">
        <v>45386</v>
      </c>
      <c r="B1186" s="133" t="s">
        <v>531</v>
      </c>
      <c r="D1186" s="136">
        <v>188800</v>
      </c>
    </row>
    <row r="1187" spans="1:4" x14ac:dyDescent="0.25">
      <c r="A1187" s="112">
        <v>45387</v>
      </c>
      <c r="B1187" s="133" t="s">
        <v>6</v>
      </c>
      <c r="D1187" s="136">
        <v>212400</v>
      </c>
    </row>
    <row r="1188" spans="1:4" x14ac:dyDescent="0.25">
      <c r="A1188" s="112">
        <v>45388</v>
      </c>
      <c r="B1188" s="133" t="s">
        <v>62</v>
      </c>
      <c r="D1188" s="136">
        <v>93810</v>
      </c>
    </row>
    <row r="1189" spans="1:4" x14ac:dyDescent="0.25">
      <c r="A1189" s="112">
        <v>45388</v>
      </c>
      <c r="B1189" s="133" t="s">
        <v>7</v>
      </c>
      <c r="D1189" s="136">
        <v>123227.4</v>
      </c>
    </row>
    <row r="1190" spans="1:4" x14ac:dyDescent="0.25">
      <c r="A1190" s="112">
        <v>45394</v>
      </c>
      <c r="B1190" s="133" t="s">
        <v>11</v>
      </c>
      <c r="D1190" s="136">
        <v>38444.399999999994</v>
      </c>
    </row>
    <row r="1191" spans="1:4" x14ac:dyDescent="0.25">
      <c r="A1191" s="112">
        <v>45394</v>
      </c>
      <c r="B1191" s="133" t="s">
        <v>11</v>
      </c>
      <c r="D1191" s="136">
        <v>15222</v>
      </c>
    </row>
    <row r="1192" spans="1:4" x14ac:dyDescent="0.25">
      <c r="A1192" s="112">
        <v>45394</v>
      </c>
      <c r="B1192" s="133" t="s">
        <v>11</v>
      </c>
      <c r="D1192" s="136">
        <v>3026.7</v>
      </c>
    </row>
    <row r="1193" spans="1:4" x14ac:dyDescent="0.25">
      <c r="A1193" s="112">
        <v>45394</v>
      </c>
      <c r="B1193" s="133" t="s">
        <v>532</v>
      </c>
      <c r="D1193" s="136">
        <v>126006.29999999999</v>
      </c>
    </row>
    <row r="1194" spans="1:4" x14ac:dyDescent="0.25">
      <c r="A1194" s="112">
        <v>45397</v>
      </c>
      <c r="B1194" s="133" t="s">
        <v>533</v>
      </c>
      <c r="D1194" s="136">
        <v>408971.43</v>
      </c>
    </row>
    <row r="1195" spans="1:4" x14ac:dyDescent="0.25">
      <c r="A1195" s="112">
        <v>45397</v>
      </c>
      <c r="B1195" s="133" t="s">
        <v>396</v>
      </c>
      <c r="D1195" s="136">
        <v>9749.989999999998</v>
      </c>
    </row>
    <row r="1196" spans="1:4" x14ac:dyDescent="0.25">
      <c r="A1196" s="112">
        <v>45397</v>
      </c>
      <c r="B1196" s="133" t="s">
        <v>64</v>
      </c>
      <c r="D1196" s="136">
        <v>28320</v>
      </c>
    </row>
    <row r="1197" spans="1:4" x14ac:dyDescent="0.25">
      <c r="A1197" s="112">
        <v>45398</v>
      </c>
      <c r="B1197" s="133" t="s">
        <v>396</v>
      </c>
      <c r="D1197" s="136">
        <v>9749.989999999998</v>
      </c>
    </row>
    <row r="1198" spans="1:4" x14ac:dyDescent="0.25">
      <c r="A1198" s="112">
        <v>45398</v>
      </c>
      <c r="B1198" s="133" t="s">
        <v>469</v>
      </c>
      <c r="D1198" s="136">
        <v>67293.040000000008</v>
      </c>
    </row>
    <row r="1199" spans="1:4" x14ac:dyDescent="0.25">
      <c r="A1199" s="112">
        <v>45400</v>
      </c>
      <c r="B1199" s="133" t="s">
        <v>272</v>
      </c>
      <c r="D1199" s="136">
        <v>2210999.04</v>
      </c>
    </row>
    <row r="1200" spans="1:4" x14ac:dyDescent="0.25">
      <c r="A1200" s="112">
        <v>45404</v>
      </c>
      <c r="B1200" s="133" t="s">
        <v>473</v>
      </c>
      <c r="D1200" s="136">
        <v>23348.660000000003</v>
      </c>
    </row>
    <row r="1201" spans="1:4" x14ac:dyDescent="0.25">
      <c r="A1201" s="112">
        <v>45405</v>
      </c>
      <c r="B1201" s="133" t="s">
        <v>534</v>
      </c>
      <c r="D1201" s="136">
        <v>590000</v>
      </c>
    </row>
    <row r="1202" spans="1:4" x14ac:dyDescent="0.25">
      <c r="A1202" s="112">
        <v>45405</v>
      </c>
      <c r="B1202" s="133" t="s">
        <v>62</v>
      </c>
      <c r="D1202" s="136">
        <v>125888.29999999999</v>
      </c>
    </row>
    <row r="1203" spans="1:4" x14ac:dyDescent="0.25">
      <c r="A1203" s="112">
        <v>45406</v>
      </c>
      <c r="B1203" s="133" t="s">
        <v>535</v>
      </c>
      <c r="D1203" s="136">
        <v>759299.32000000007</v>
      </c>
    </row>
    <row r="1204" spans="1:4" x14ac:dyDescent="0.25">
      <c r="A1204" s="112">
        <v>45406</v>
      </c>
      <c r="B1204" s="133" t="s">
        <v>63</v>
      </c>
      <c r="D1204" s="136">
        <v>118</v>
      </c>
    </row>
    <row r="1205" spans="1:4" x14ac:dyDescent="0.25">
      <c r="A1205" s="112">
        <v>45407</v>
      </c>
      <c r="B1205" s="133" t="s">
        <v>473</v>
      </c>
      <c r="D1205" s="136">
        <v>2024.88</v>
      </c>
    </row>
    <row r="1206" spans="1:4" x14ac:dyDescent="0.25">
      <c r="A1206" s="112">
        <v>45407</v>
      </c>
      <c r="B1206" s="133" t="s">
        <v>6</v>
      </c>
      <c r="D1206" s="136">
        <v>3658</v>
      </c>
    </row>
    <row r="1207" spans="1:4" x14ac:dyDescent="0.25">
      <c r="A1207" s="112">
        <v>45409</v>
      </c>
      <c r="B1207" s="133" t="s">
        <v>465</v>
      </c>
      <c r="D1207" s="136">
        <v>531817.74</v>
      </c>
    </row>
    <row r="1208" spans="1:4" x14ac:dyDescent="0.25">
      <c r="A1208" s="112">
        <v>45412</v>
      </c>
      <c r="B1208" s="133" t="s">
        <v>11</v>
      </c>
      <c r="D1208" s="136">
        <v>55412.800000000003</v>
      </c>
    </row>
    <row r="1209" spans="1:4" x14ac:dyDescent="0.25">
      <c r="A1209" s="112">
        <v>45412</v>
      </c>
      <c r="B1209" s="133" t="s">
        <v>11</v>
      </c>
      <c r="D1209" s="136">
        <v>2076.8000000000002</v>
      </c>
    </row>
    <row r="1210" spans="1:4" x14ac:dyDescent="0.25">
      <c r="A1210" s="112">
        <v>45413</v>
      </c>
      <c r="B1210" s="133" t="s">
        <v>467</v>
      </c>
      <c r="D1210" s="136">
        <v>590000</v>
      </c>
    </row>
    <row r="1211" spans="1:4" x14ac:dyDescent="0.25">
      <c r="A1211" s="112">
        <v>45413</v>
      </c>
      <c r="B1211" s="133" t="s">
        <v>530</v>
      </c>
      <c r="D1211" s="136">
        <v>5900</v>
      </c>
    </row>
    <row r="1212" spans="1:4" x14ac:dyDescent="0.25">
      <c r="A1212" s="112">
        <v>45415</v>
      </c>
      <c r="B1212" s="133" t="s">
        <v>536</v>
      </c>
      <c r="D1212" s="136">
        <v>75661.600000000006</v>
      </c>
    </row>
    <row r="1213" spans="1:4" x14ac:dyDescent="0.25">
      <c r="A1213" s="112">
        <v>45416</v>
      </c>
      <c r="B1213" s="133" t="s">
        <v>56</v>
      </c>
      <c r="D1213" s="136">
        <v>4200.22</v>
      </c>
    </row>
    <row r="1214" spans="1:4" x14ac:dyDescent="0.25">
      <c r="A1214" s="112">
        <v>45416</v>
      </c>
      <c r="B1214" s="133" t="s">
        <v>273</v>
      </c>
      <c r="D1214" s="136">
        <v>65136</v>
      </c>
    </row>
    <row r="1215" spans="1:4" x14ac:dyDescent="0.25">
      <c r="A1215" s="112">
        <v>45419</v>
      </c>
      <c r="B1215" s="133" t="s">
        <v>367</v>
      </c>
      <c r="D1215" s="136">
        <v>9912</v>
      </c>
    </row>
    <row r="1216" spans="1:4" x14ac:dyDescent="0.25">
      <c r="A1216" s="112">
        <v>45419</v>
      </c>
      <c r="B1216" s="133" t="s">
        <v>11</v>
      </c>
      <c r="D1216" s="136">
        <v>34043</v>
      </c>
    </row>
    <row r="1217" spans="1:4" x14ac:dyDescent="0.25">
      <c r="A1217" s="112">
        <v>45420</v>
      </c>
      <c r="B1217" s="133" t="s">
        <v>273</v>
      </c>
      <c r="D1217" s="136">
        <v>37406</v>
      </c>
    </row>
    <row r="1218" spans="1:4" x14ac:dyDescent="0.25">
      <c r="A1218" s="112">
        <v>45422</v>
      </c>
      <c r="B1218" s="133" t="s">
        <v>276</v>
      </c>
      <c r="D1218" s="136">
        <v>20698</v>
      </c>
    </row>
    <row r="1219" spans="1:4" x14ac:dyDescent="0.25">
      <c r="A1219" s="112">
        <v>45423</v>
      </c>
      <c r="B1219" s="133" t="s">
        <v>7</v>
      </c>
      <c r="D1219" s="136">
        <v>51684</v>
      </c>
    </row>
    <row r="1220" spans="1:4" x14ac:dyDescent="0.25">
      <c r="A1220" s="112">
        <v>45423</v>
      </c>
      <c r="B1220" s="133" t="s">
        <v>396</v>
      </c>
      <c r="D1220" s="136">
        <v>19500</v>
      </c>
    </row>
    <row r="1221" spans="1:4" x14ac:dyDescent="0.25">
      <c r="A1221" s="112">
        <v>45424</v>
      </c>
      <c r="B1221" s="133" t="s">
        <v>272</v>
      </c>
      <c r="D1221" s="136">
        <v>2222237.36</v>
      </c>
    </row>
    <row r="1222" spans="1:4" x14ac:dyDescent="0.25">
      <c r="A1222" s="112">
        <v>45425</v>
      </c>
      <c r="B1222" s="133" t="s">
        <v>377</v>
      </c>
      <c r="D1222" s="136">
        <v>481419.36</v>
      </c>
    </row>
    <row r="1223" spans="1:4" x14ac:dyDescent="0.25">
      <c r="A1223" s="112">
        <v>45425</v>
      </c>
      <c r="B1223" s="133" t="s">
        <v>11</v>
      </c>
      <c r="D1223" s="136">
        <v>9227.5999999999985</v>
      </c>
    </row>
    <row r="1224" spans="1:4" x14ac:dyDescent="0.25">
      <c r="A1224" s="112">
        <v>45427</v>
      </c>
      <c r="B1224" s="133" t="s">
        <v>310</v>
      </c>
      <c r="D1224" s="136">
        <v>4999999.84</v>
      </c>
    </row>
    <row r="1225" spans="1:4" x14ac:dyDescent="0.25">
      <c r="A1225" s="112">
        <v>45427</v>
      </c>
      <c r="B1225" s="133" t="s">
        <v>537</v>
      </c>
      <c r="D1225" s="136">
        <v>160000.15999999997</v>
      </c>
    </row>
    <row r="1226" spans="1:4" x14ac:dyDescent="0.25">
      <c r="A1226" s="112">
        <v>45427</v>
      </c>
      <c r="B1226" s="133" t="s">
        <v>398</v>
      </c>
      <c r="D1226" s="136">
        <v>98884</v>
      </c>
    </row>
    <row r="1227" spans="1:4" x14ac:dyDescent="0.25">
      <c r="A1227" s="112">
        <v>45427</v>
      </c>
      <c r="B1227" s="133" t="s">
        <v>62</v>
      </c>
      <c r="D1227" s="136">
        <v>34302.6</v>
      </c>
    </row>
    <row r="1228" spans="1:4" x14ac:dyDescent="0.25">
      <c r="A1228" s="112">
        <v>45427</v>
      </c>
      <c r="B1228" s="133" t="s">
        <v>62</v>
      </c>
      <c r="D1228" s="136">
        <v>56864.2</v>
      </c>
    </row>
    <row r="1229" spans="1:4" x14ac:dyDescent="0.25">
      <c r="A1229" s="112">
        <v>45428</v>
      </c>
      <c r="B1229" s="133" t="s">
        <v>529</v>
      </c>
      <c r="D1229" s="136">
        <v>15000.01</v>
      </c>
    </row>
    <row r="1230" spans="1:4" x14ac:dyDescent="0.25">
      <c r="A1230" s="112">
        <v>45428</v>
      </c>
      <c r="B1230" s="133" t="s">
        <v>538</v>
      </c>
      <c r="D1230" s="136">
        <v>295944</v>
      </c>
    </row>
    <row r="1231" spans="1:4" x14ac:dyDescent="0.25">
      <c r="A1231" s="112">
        <v>45428</v>
      </c>
      <c r="B1231" s="133" t="s">
        <v>62</v>
      </c>
      <c r="D1231" s="136">
        <v>18755.800000000003</v>
      </c>
    </row>
    <row r="1232" spans="1:4" x14ac:dyDescent="0.25">
      <c r="A1232" s="112">
        <v>45428</v>
      </c>
      <c r="B1232" s="133" t="s">
        <v>11</v>
      </c>
      <c r="D1232" s="136">
        <v>83308</v>
      </c>
    </row>
    <row r="1233" spans="1:4" x14ac:dyDescent="0.25">
      <c r="A1233" s="112">
        <v>45429</v>
      </c>
      <c r="B1233" s="133" t="s">
        <v>539</v>
      </c>
      <c r="D1233" s="136">
        <v>708000.04</v>
      </c>
    </row>
    <row r="1234" spans="1:4" x14ac:dyDescent="0.25">
      <c r="A1234" s="112">
        <v>45430</v>
      </c>
      <c r="B1234" s="133" t="s">
        <v>272</v>
      </c>
      <c r="D1234" s="136">
        <v>2336154.5599999996</v>
      </c>
    </row>
    <row r="1235" spans="1:4" x14ac:dyDescent="0.25">
      <c r="A1235" s="112">
        <v>45430</v>
      </c>
      <c r="B1235" s="133" t="s">
        <v>11</v>
      </c>
      <c r="D1235" s="136">
        <v>56647.08</v>
      </c>
    </row>
    <row r="1236" spans="1:4" x14ac:dyDescent="0.25">
      <c r="A1236" s="112">
        <v>45430</v>
      </c>
      <c r="B1236" s="133" t="s">
        <v>53</v>
      </c>
      <c r="D1236" s="136">
        <v>4012</v>
      </c>
    </row>
    <row r="1237" spans="1:4" x14ac:dyDescent="0.25">
      <c r="A1237" s="112">
        <v>45432</v>
      </c>
      <c r="B1237" s="133" t="s">
        <v>272</v>
      </c>
      <c r="D1237" s="136">
        <v>2185280.94</v>
      </c>
    </row>
    <row r="1238" spans="1:4" x14ac:dyDescent="0.25">
      <c r="A1238" s="112">
        <v>45433</v>
      </c>
      <c r="B1238" s="133" t="s">
        <v>7</v>
      </c>
      <c r="D1238" s="136">
        <v>123227.4</v>
      </c>
    </row>
    <row r="1239" spans="1:4" x14ac:dyDescent="0.25">
      <c r="A1239" s="112">
        <v>45435</v>
      </c>
      <c r="B1239" s="133" t="s">
        <v>536</v>
      </c>
      <c r="D1239" s="136">
        <v>8466.5</v>
      </c>
    </row>
    <row r="1240" spans="1:4" x14ac:dyDescent="0.25">
      <c r="A1240" s="112">
        <v>45436</v>
      </c>
      <c r="B1240" s="133" t="s">
        <v>64</v>
      </c>
      <c r="D1240" s="136">
        <v>28320</v>
      </c>
    </row>
    <row r="1241" spans="1:4" x14ac:dyDescent="0.25">
      <c r="A1241" s="112">
        <v>45436</v>
      </c>
      <c r="B1241" s="133" t="s">
        <v>396</v>
      </c>
      <c r="D1241" s="136">
        <v>19500</v>
      </c>
    </row>
    <row r="1242" spans="1:4" x14ac:dyDescent="0.25">
      <c r="A1242" s="112">
        <v>45439</v>
      </c>
      <c r="B1242" s="133" t="s">
        <v>396</v>
      </c>
      <c r="D1242" s="136">
        <v>19500</v>
      </c>
    </row>
    <row r="1243" spans="1:4" x14ac:dyDescent="0.25">
      <c r="A1243" s="112">
        <v>45442</v>
      </c>
      <c r="B1243" s="133" t="s">
        <v>62</v>
      </c>
      <c r="D1243" s="136">
        <v>9442.36</v>
      </c>
    </row>
    <row r="1244" spans="1:4" x14ac:dyDescent="0.25">
      <c r="A1244" s="112">
        <v>45442</v>
      </c>
      <c r="B1244" s="133" t="s">
        <v>62</v>
      </c>
      <c r="D1244" s="136">
        <v>140869</v>
      </c>
    </row>
    <row r="1245" spans="1:4" x14ac:dyDescent="0.25">
      <c r="A1245" s="112">
        <v>45443</v>
      </c>
      <c r="B1245" s="133" t="s">
        <v>540</v>
      </c>
      <c r="D1245" s="136">
        <v>224206.99</v>
      </c>
    </row>
    <row r="1246" spans="1:4" x14ac:dyDescent="0.25">
      <c r="A1246" s="111">
        <v>45445</v>
      </c>
      <c r="B1246" s="131" t="s">
        <v>4</v>
      </c>
      <c r="D1246" s="136">
        <v>70400</v>
      </c>
    </row>
    <row r="1247" spans="1:4" x14ac:dyDescent="0.25">
      <c r="A1247" s="112">
        <v>45445</v>
      </c>
      <c r="B1247" s="133" t="s">
        <v>4</v>
      </c>
      <c r="D1247" s="136">
        <v>26048</v>
      </c>
    </row>
    <row r="1248" spans="1:4" x14ac:dyDescent="0.25">
      <c r="A1248" s="112">
        <v>45445</v>
      </c>
      <c r="B1248" s="133" t="s">
        <v>4</v>
      </c>
      <c r="D1248" s="136">
        <v>26048</v>
      </c>
    </row>
    <row r="1249" spans="1:4" x14ac:dyDescent="0.25">
      <c r="A1249" s="112">
        <v>45445</v>
      </c>
      <c r="B1249" s="133" t="s">
        <v>4</v>
      </c>
      <c r="D1249" s="136">
        <v>24640</v>
      </c>
    </row>
    <row r="1250" spans="1:4" x14ac:dyDescent="0.25">
      <c r="A1250" s="112">
        <v>45445</v>
      </c>
      <c r="B1250" s="133" t="s">
        <v>4</v>
      </c>
      <c r="D1250" s="136">
        <v>70400</v>
      </c>
    </row>
    <row r="1251" spans="1:4" x14ac:dyDescent="0.25">
      <c r="A1251" s="112">
        <v>45445</v>
      </c>
      <c r="B1251" s="133" t="s">
        <v>4</v>
      </c>
      <c r="D1251" s="136">
        <v>70400</v>
      </c>
    </row>
    <row r="1252" spans="1:4" x14ac:dyDescent="0.25">
      <c r="A1252" s="112">
        <v>45445</v>
      </c>
      <c r="B1252" s="133" t="s">
        <v>4</v>
      </c>
      <c r="D1252" s="136">
        <v>1408</v>
      </c>
    </row>
    <row r="1253" spans="1:4" x14ac:dyDescent="0.25">
      <c r="A1253" s="112">
        <v>45452</v>
      </c>
      <c r="B1253" s="133" t="s">
        <v>4</v>
      </c>
      <c r="D1253" s="136">
        <v>23674.879999999997</v>
      </c>
    </row>
    <row r="1254" spans="1:4" x14ac:dyDescent="0.25">
      <c r="A1254" s="112">
        <v>45452</v>
      </c>
      <c r="B1254" s="133" t="s">
        <v>4</v>
      </c>
      <c r="D1254" s="136">
        <v>69632</v>
      </c>
    </row>
    <row r="1255" spans="1:4" x14ac:dyDescent="0.25">
      <c r="A1255" s="112">
        <v>45452</v>
      </c>
      <c r="B1255" s="133" t="s">
        <v>4</v>
      </c>
      <c r="D1255" s="136">
        <v>69632</v>
      </c>
    </row>
    <row r="1256" spans="1:4" x14ac:dyDescent="0.25">
      <c r="A1256" s="112">
        <v>45452</v>
      </c>
      <c r="B1256" s="133" t="s">
        <v>4</v>
      </c>
      <c r="D1256" s="136">
        <v>34816</v>
      </c>
    </row>
    <row r="1257" spans="1:4" x14ac:dyDescent="0.25">
      <c r="A1257" s="112">
        <v>45452</v>
      </c>
      <c r="B1257" s="133" t="s">
        <v>4</v>
      </c>
      <c r="D1257" s="136">
        <v>69632</v>
      </c>
    </row>
    <row r="1258" spans="1:4" x14ac:dyDescent="0.25">
      <c r="A1258" s="112">
        <v>45452</v>
      </c>
      <c r="B1258" s="133" t="s">
        <v>4</v>
      </c>
      <c r="D1258" s="136">
        <v>34816</v>
      </c>
    </row>
    <row r="1259" spans="1:4" x14ac:dyDescent="0.25">
      <c r="A1259" s="112">
        <v>45453</v>
      </c>
      <c r="B1259" s="133" t="s">
        <v>289</v>
      </c>
      <c r="D1259" s="136">
        <v>172800</v>
      </c>
    </row>
    <row r="1260" spans="1:4" x14ac:dyDescent="0.25">
      <c r="A1260" s="112">
        <v>45453</v>
      </c>
      <c r="B1260" s="133" t="s">
        <v>289</v>
      </c>
      <c r="D1260" s="136">
        <v>172800</v>
      </c>
    </row>
    <row r="1261" spans="1:4" x14ac:dyDescent="0.25">
      <c r="A1261" s="112">
        <v>45453</v>
      </c>
      <c r="B1261" s="133" t="s">
        <v>289</v>
      </c>
      <c r="D1261" s="136">
        <v>172800</v>
      </c>
    </row>
    <row r="1262" spans="1:4" x14ac:dyDescent="0.25">
      <c r="A1262" s="112">
        <v>45454</v>
      </c>
      <c r="B1262" s="133" t="s">
        <v>289</v>
      </c>
      <c r="D1262" s="136">
        <v>17280</v>
      </c>
    </row>
    <row r="1263" spans="1:4" x14ac:dyDescent="0.25">
      <c r="A1263" s="112">
        <v>45454</v>
      </c>
      <c r="B1263" s="133" t="s">
        <v>289</v>
      </c>
      <c r="D1263" s="136">
        <v>86400</v>
      </c>
    </row>
    <row r="1264" spans="1:4" x14ac:dyDescent="0.25">
      <c r="A1264" s="112">
        <v>45465</v>
      </c>
      <c r="B1264" s="133" t="s">
        <v>287</v>
      </c>
      <c r="D1264" s="136">
        <v>103680</v>
      </c>
    </row>
    <row r="1265" spans="1:4" x14ac:dyDescent="0.25">
      <c r="A1265" s="112">
        <v>45465</v>
      </c>
      <c r="B1265" s="133" t="s">
        <v>287</v>
      </c>
      <c r="D1265" s="136">
        <v>86400</v>
      </c>
    </row>
    <row r="1266" spans="1:4" x14ac:dyDescent="0.25">
      <c r="A1266" s="112">
        <v>45465</v>
      </c>
      <c r="B1266" s="133" t="s">
        <v>287</v>
      </c>
      <c r="D1266" s="136">
        <v>79488</v>
      </c>
    </row>
    <row r="1267" spans="1:4" x14ac:dyDescent="0.25">
      <c r="A1267" s="112">
        <v>45465</v>
      </c>
      <c r="B1267" s="133" t="s">
        <v>287</v>
      </c>
      <c r="D1267" s="136">
        <v>76032</v>
      </c>
    </row>
    <row r="1268" spans="1:4" x14ac:dyDescent="0.25">
      <c r="A1268" s="111">
        <v>45445</v>
      </c>
      <c r="B1268" s="131" t="s">
        <v>292</v>
      </c>
      <c r="D1268" s="136">
        <v>127124.99999999999</v>
      </c>
    </row>
    <row r="1269" spans="1:4" x14ac:dyDescent="0.25">
      <c r="A1269" s="112">
        <v>45451</v>
      </c>
      <c r="B1269" s="133" t="s">
        <v>292</v>
      </c>
      <c r="D1269" s="136">
        <v>127124.99999999999</v>
      </c>
    </row>
    <row r="1270" spans="1:4" x14ac:dyDescent="0.25">
      <c r="A1270" s="112">
        <v>45456</v>
      </c>
      <c r="B1270" s="133" t="s">
        <v>293</v>
      </c>
      <c r="D1270" s="136">
        <v>53726.399999999994</v>
      </c>
    </row>
    <row r="1271" spans="1:4" x14ac:dyDescent="0.25">
      <c r="A1271" s="112">
        <v>45458</v>
      </c>
      <c r="B1271" s="133" t="s">
        <v>269</v>
      </c>
      <c r="D1271" s="136">
        <v>78733.200000000012</v>
      </c>
    </row>
    <row r="1272" spans="1:4" x14ac:dyDescent="0.25">
      <c r="A1272" s="112">
        <v>45458</v>
      </c>
      <c r="B1272" s="133" t="s">
        <v>269</v>
      </c>
      <c r="D1272" s="136">
        <v>88993.799999999988</v>
      </c>
    </row>
    <row r="1273" spans="1:4" x14ac:dyDescent="0.25">
      <c r="A1273" s="112">
        <v>45458</v>
      </c>
      <c r="B1273" s="133" t="s">
        <v>269</v>
      </c>
      <c r="D1273" s="136">
        <v>85457.4</v>
      </c>
    </row>
    <row r="1274" spans="1:4" x14ac:dyDescent="0.25">
      <c r="A1274" s="112">
        <v>45458</v>
      </c>
      <c r="B1274" s="133" t="s">
        <v>269</v>
      </c>
      <c r="D1274" s="136">
        <v>81471.600000000006</v>
      </c>
    </row>
    <row r="1275" spans="1:4" x14ac:dyDescent="0.25">
      <c r="A1275" s="112">
        <v>45458</v>
      </c>
      <c r="B1275" s="133" t="s">
        <v>269</v>
      </c>
      <c r="D1275" s="136">
        <v>80973.899999999994</v>
      </c>
    </row>
    <row r="1276" spans="1:4" x14ac:dyDescent="0.25">
      <c r="A1276" s="112">
        <v>45458</v>
      </c>
      <c r="B1276" s="133" t="s">
        <v>269</v>
      </c>
      <c r="D1276" s="136">
        <v>92366.399999999994</v>
      </c>
    </row>
    <row r="1277" spans="1:4" x14ac:dyDescent="0.25">
      <c r="A1277" s="112">
        <v>45458</v>
      </c>
      <c r="B1277" s="133" t="s">
        <v>269</v>
      </c>
      <c r="D1277" s="136">
        <v>95904.9</v>
      </c>
    </row>
    <row r="1278" spans="1:4" x14ac:dyDescent="0.25">
      <c r="A1278" s="112">
        <v>45458</v>
      </c>
      <c r="B1278" s="133" t="s">
        <v>269</v>
      </c>
      <c r="D1278" s="136">
        <v>90098.4</v>
      </c>
    </row>
    <row r="1279" spans="1:4" x14ac:dyDescent="0.25">
      <c r="A1279" s="112">
        <v>45458</v>
      </c>
      <c r="B1279" s="133" t="s">
        <v>269</v>
      </c>
      <c r="D1279" s="136">
        <v>25872</v>
      </c>
    </row>
    <row r="1280" spans="1:4" x14ac:dyDescent="0.25">
      <c r="A1280" s="112">
        <v>45458</v>
      </c>
      <c r="B1280" s="133" t="s">
        <v>292</v>
      </c>
      <c r="D1280" s="136">
        <v>127124.99999999999</v>
      </c>
    </row>
    <row r="1281" spans="1:4" x14ac:dyDescent="0.25">
      <c r="A1281" s="112">
        <v>45458</v>
      </c>
      <c r="B1281" s="133" t="s">
        <v>64</v>
      </c>
      <c r="D1281" s="136">
        <v>84577.5</v>
      </c>
    </row>
    <row r="1282" spans="1:4" x14ac:dyDescent="0.25">
      <c r="A1282" s="112">
        <v>45472</v>
      </c>
      <c r="B1282" s="133" t="s">
        <v>292</v>
      </c>
      <c r="D1282" s="136">
        <v>127124.99999999999</v>
      </c>
    </row>
    <row r="1283" spans="1:4" x14ac:dyDescent="0.25">
      <c r="A1283" s="112">
        <v>45472</v>
      </c>
      <c r="B1283" s="133" t="s">
        <v>63</v>
      </c>
      <c r="D1283" s="136">
        <v>25725</v>
      </c>
    </row>
    <row r="1284" spans="1:4" x14ac:dyDescent="0.25">
      <c r="A1284" s="112">
        <v>45473</v>
      </c>
      <c r="B1284" s="133" t="s">
        <v>5</v>
      </c>
      <c r="D1284" s="136">
        <v>76251</v>
      </c>
    </row>
    <row r="1285" spans="1:4" x14ac:dyDescent="0.25">
      <c r="A1285" s="112">
        <v>45473</v>
      </c>
      <c r="B1285" s="133" t="s">
        <v>5</v>
      </c>
      <c r="D1285" s="136">
        <v>25200</v>
      </c>
    </row>
    <row r="1286" spans="1:4" x14ac:dyDescent="0.25">
      <c r="A1286" s="111">
        <v>45448</v>
      </c>
      <c r="B1286" s="131" t="s">
        <v>396</v>
      </c>
      <c r="D1286" s="136">
        <v>126711</v>
      </c>
    </row>
    <row r="1287" spans="1:4" x14ac:dyDescent="0.25">
      <c r="A1287" s="112">
        <v>45473</v>
      </c>
      <c r="B1287" s="133" t="s">
        <v>5</v>
      </c>
      <c r="D1287" s="136">
        <v>62720</v>
      </c>
    </row>
    <row r="1288" spans="1:4" x14ac:dyDescent="0.25">
      <c r="A1288" s="111">
        <v>45444</v>
      </c>
      <c r="B1288" s="131" t="s">
        <v>7</v>
      </c>
      <c r="D1288" s="136">
        <v>123227.4</v>
      </c>
    </row>
    <row r="1289" spans="1:4" x14ac:dyDescent="0.25">
      <c r="A1289" s="112">
        <v>45444</v>
      </c>
      <c r="B1289" s="133" t="s">
        <v>530</v>
      </c>
      <c r="D1289" s="136">
        <v>5900</v>
      </c>
    </row>
    <row r="1290" spans="1:4" x14ac:dyDescent="0.25">
      <c r="A1290" s="112">
        <v>45446</v>
      </c>
      <c r="B1290" s="133" t="s">
        <v>272</v>
      </c>
      <c r="D1290" s="136">
        <v>2162524.64</v>
      </c>
    </row>
    <row r="1291" spans="1:4" x14ac:dyDescent="0.25">
      <c r="A1291" s="112">
        <v>45447</v>
      </c>
      <c r="B1291" s="133" t="s">
        <v>541</v>
      </c>
      <c r="D1291" s="136">
        <v>1982.4</v>
      </c>
    </row>
    <row r="1292" spans="1:4" x14ac:dyDescent="0.25">
      <c r="A1292" s="112">
        <v>45448</v>
      </c>
      <c r="B1292" s="133" t="s">
        <v>396</v>
      </c>
      <c r="D1292" s="136">
        <v>11699.990000000002</v>
      </c>
    </row>
    <row r="1293" spans="1:4" x14ac:dyDescent="0.25">
      <c r="A1293" s="112">
        <v>45450</v>
      </c>
      <c r="B1293" s="133" t="s">
        <v>542</v>
      </c>
      <c r="D1293" s="136">
        <v>143770.31</v>
      </c>
    </row>
    <row r="1294" spans="1:4" x14ac:dyDescent="0.25">
      <c r="A1294" s="112">
        <v>45451</v>
      </c>
      <c r="B1294" s="133" t="s">
        <v>272</v>
      </c>
      <c r="D1294" s="136">
        <v>2239055.9</v>
      </c>
    </row>
    <row r="1295" spans="1:4" x14ac:dyDescent="0.25">
      <c r="A1295" s="112">
        <v>45451</v>
      </c>
      <c r="B1295" s="133" t="s">
        <v>542</v>
      </c>
      <c r="D1295" s="136">
        <v>258271.59999999998</v>
      </c>
    </row>
    <row r="1296" spans="1:4" x14ac:dyDescent="0.25">
      <c r="A1296" s="112">
        <v>45453</v>
      </c>
      <c r="B1296" s="133" t="s">
        <v>11</v>
      </c>
      <c r="D1296" s="136">
        <v>83072</v>
      </c>
    </row>
    <row r="1297" spans="1:4" x14ac:dyDescent="0.25">
      <c r="A1297" s="112">
        <v>45453</v>
      </c>
      <c r="B1297" s="133" t="s">
        <v>542</v>
      </c>
      <c r="D1297" s="136">
        <v>235585.58000000002</v>
      </c>
    </row>
    <row r="1298" spans="1:4" x14ac:dyDescent="0.25">
      <c r="A1298" s="112">
        <v>45454</v>
      </c>
      <c r="B1298" s="133" t="s">
        <v>272</v>
      </c>
      <c r="D1298" s="136">
        <v>2062134.96</v>
      </c>
    </row>
    <row r="1299" spans="1:4" x14ac:dyDescent="0.25">
      <c r="A1299" s="112">
        <v>45454</v>
      </c>
      <c r="B1299" s="133" t="s">
        <v>542</v>
      </c>
      <c r="D1299" s="136">
        <v>117400.85</v>
      </c>
    </row>
    <row r="1300" spans="1:4" x14ac:dyDescent="0.25">
      <c r="A1300" s="112">
        <v>45454</v>
      </c>
      <c r="B1300" s="133" t="s">
        <v>477</v>
      </c>
      <c r="D1300" s="136">
        <v>9345.5999999999985</v>
      </c>
    </row>
    <row r="1301" spans="1:4" x14ac:dyDescent="0.25">
      <c r="A1301" s="112">
        <v>45456</v>
      </c>
      <c r="B1301" s="133" t="s">
        <v>7</v>
      </c>
      <c r="D1301" s="136">
        <v>61879.199999999997</v>
      </c>
    </row>
    <row r="1302" spans="1:4" x14ac:dyDescent="0.25">
      <c r="A1302" s="112">
        <v>45458</v>
      </c>
      <c r="B1302" s="133" t="s">
        <v>11</v>
      </c>
      <c r="D1302" s="136">
        <v>11682</v>
      </c>
    </row>
    <row r="1303" spans="1:4" x14ac:dyDescent="0.25">
      <c r="A1303" s="112">
        <v>45458</v>
      </c>
      <c r="B1303" s="133" t="s">
        <v>473</v>
      </c>
      <c r="D1303" s="136">
        <v>71732.990000000005</v>
      </c>
    </row>
    <row r="1304" spans="1:4" x14ac:dyDescent="0.25">
      <c r="A1304" s="112">
        <v>45459</v>
      </c>
      <c r="B1304" s="133" t="s">
        <v>62</v>
      </c>
      <c r="D1304" s="136">
        <v>41111.199999999997</v>
      </c>
    </row>
    <row r="1305" spans="1:4" x14ac:dyDescent="0.25">
      <c r="A1305" s="112">
        <v>45461</v>
      </c>
      <c r="B1305" s="133" t="s">
        <v>3</v>
      </c>
      <c r="D1305" s="136">
        <v>1121</v>
      </c>
    </row>
    <row r="1306" spans="1:4" x14ac:dyDescent="0.25">
      <c r="A1306" s="112">
        <v>45462</v>
      </c>
      <c r="B1306" s="133" t="s">
        <v>271</v>
      </c>
      <c r="D1306" s="136">
        <v>100300</v>
      </c>
    </row>
    <row r="1307" spans="1:4" x14ac:dyDescent="0.25">
      <c r="A1307" s="112">
        <v>45462</v>
      </c>
      <c r="B1307" s="133" t="s">
        <v>535</v>
      </c>
      <c r="D1307" s="136">
        <v>1938138.2000000002</v>
      </c>
    </row>
    <row r="1308" spans="1:4" x14ac:dyDescent="0.25">
      <c r="A1308" s="112">
        <v>45462</v>
      </c>
      <c r="B1308" s="133" t="s">
        <v>478</v>
      </c>
      <c r="D1308" s="136">
        <v>61776.540000000008</v>
      </c>
    </row>
    <row r="1309" spans="1:4" x14ac:dyDescent="0.25">
      <c r="A1309" s="112">
        <v>45464</v>
      </c>
      <c r="B1309" s="133" t="s">
        <v>64</v>
      </c>
      <c r="D1309" s="136">
        <v>28320</v>
      </c>
    </row>
    <row r="1310" spans="1:4" x14ac:dyDescent="0.25">
      <c r="A1310" s="112">
        <v>45466</v>
      </c>
      <c r="B1310" s="133" t="s">
        <v>272</v>
      </c>
      <c r="D1310" s="136">
        <v>2028381.06</v>
      </c>
    </row>
    <row r="1311" spans="1:4" x14ac:dyDescent="0.25">
      <c r="A1311" s="112">
        <v>45466</v>
      </c>
      <c r="B1311" s="133" t="s">
        <v>62</v>
      </c>
      <c r="D1311" s="136">
        <v>18691.199999999997</v>
      </c>
    </row>
    <row r="1312" spans="1:4" x14ac:dyDescent="0.25">
      <c r="A1312" s="112">
        <v>45468</v>
      </c>
      <c r="B1312" s="133" t="s">
        <v>62</v>
      </c>
      <c r="D1312" s="136">
        <v>3635.58</v>
      </c>
    </row>
    <row r="1313" spans="1:4" x14ac:dyDescent="0.25">
      <c r="A1313" s="112">
        <v>45472</v>
      </c>
      <c r="B1313" s="133" t="s">
        <v>62</v>
      </c>
      <c r="D1313" s="136">
        <v>36698</v>
      </c>
    </row>
    <row r="1314" spans="1:4" x14ac:dyDescent="0.25">
      <c r="A1314" s="112">
        <v>45473</v>
      </c>
      <c r="B1314" s="133" t="s">
        <v>536</v>
      </c>
      <c r="D1314" s="136">
        <v>37099.199999999997</v>
      </c>
    </row>
    <row r="1315" spans="1:4" ht="15.75" x14ac:dyDescent="0.25">
      <c r="A1315" s="173"/>
      <c r="B1315" s="125"/>
    </row>
    <row r="1316" spans="1:4" ht="15.75" x14ac:dyDescent="0.25">
      <c r="A1316" s="173"/>
      <c r="B1316" s="125"/>
    </row>
    <row r="1317" spans="1:4" ht="15.75" x14ac:dyDescent="0.25">
      <c r="A1317" s="173"/>
      <c r="B1317" s="125"/>
    </row>
    <row r="1318" spans="1:4" ht="15.75" x14ac:dyDescent="0.25">
      <c r="A1318" s="77"/>
      <c r="B1318" s="125"/>
    </row>
    <row r="1319" spans="1:4" ht="15.75" x14ac:dyDescent="0.25">
      <c r="A1319" s="77"/>
      <c r="B1319" s="125"/>
    </row>
    <row r="1320" spans="1:4" ht="15.75" x14ac:dyDescent="0.25">
      <c r="A1320" s="77"/>
      <c r="B1320" s="125"/>
    </row>
    <row r="1321" spans="1:4" ht="15.75" x14ac:dyDescent="0.25">
      <c r="A1321" s="77"/>
      <c r="B1321" s="125"/>
    </row>
    <row r="1322" spans="1:4" ht="15.75" x14ac:dyDescent="0.25">
      <c r="A1322" s="77"/>
      <c r="B1322" s="125"/>
    </row>
    <row r="1325" spans="1:4" x14ac:dyDescent="0.25">
      <c r="D1325" s="1">
        <f>SUM(D6:D1324)</f>
        <v>326774057.23999983</v>
      </c>
    </row>
  </sheetData>
  <autoFilter ref="A5:D682" xr:uid="{A2C612E4-7303-418F-9EF0-02EAD44FE119}">
    <filterColumn colId="0">
      <filters>
        <dateGroupItem year="2023" month="9" dateTimeGrouping="month"/>
      </filters>
    </filterColumn>
  </autoFilter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A1C88-5831-4D18-A2DB-B0E20B52C3BC}">
  <dimension ref="A1:F62"/>
  <sheetViews>
    <sheetView topLeftCell="A41" workbookViewId="0">
      <selection activeCell="C60" sqref="C60"/>
    </sheetView>
  </sheetViews>
  <sheetFormatPr defaultRowHeight="15" x14ac:dyDescent="0.25"/>
  <cols>
    <col min="1" max="1" width="7.140625" bestFit="1" customWidth="1"/>
    <col min="2" max="2" width="40.5703125" bestFit="1" customWidth="1"/>
    <col min="3" max="3" width="29.42578125" bestFit="1" customWidth="1"/>
    <col min="4" max="4" width="11.5703125" bestFit="1" customWidth="1"/>
    <col min="5" max="5" width="18.42578125" style="1" bestFit="1" customWidth="1"/>
  </cols>
  <sheetData>
    <row r="1" spans="1:5" ht="15.75" x14ac:dyDescent="0.25">
      <c r="A1" s="58" t="s">
        <v>42</v>
      </c>
      <c r="B1" s="59" t="s">
        <v>43</v>
      </c>
      <c r="C1" s="58" t="s">
        <v>44</v>
      </c>
      <c r="D1" s="58" t="s">
        <v>46</v>
      </c>
      <c r="E1" s="75" t="s">
        <v>47</v>
      </c>
    </row>
    <row r="2" spans="1:5" ht="15.75" x14ac:dyDescent="0.25">
      <c r="A2" s="58"/>
      <c r="B2" s="74" t="s">
        <v>221</v>
      </c>
      <c r="C2" t="s">
        <v>222</v>
      </c>
      <c r="D2" s="76">
        <v>43840</v>
      </c>
      <c r="E2" s="105">
        <v>2000000</v>
      </c>
    </row>
    <row r="3" spans="1:5" ht="15.75" x14ac:dyDescent="0.25">
      <c r="A3" s="58"/>
      <c r="B3" s="74" t="s">
        <v>223</v>
      </c>
      <c r="C3" t="s">
        <v>222</v>
      </c>
      <c r="D3" s="76">
        <v>43853</v>
      </c>
      <c r="E3" s="105">
        <v>44800</v>
      </c>
    </row>
    <row r="4" spans="1:5" ht="15.75" x14ac:dyDescent="0.25">
      <c r="A4" s="58"/>
      <c r="B4" s="74" t="s">
        <v>223</v>
      </c>
      <c r="C4" t="s">
        <v>222</v>
      </c>
      <c r="D4" s="76">
        <v>44274</v>
      </c>
      <c r="E4" s="105">
        <v>37800</v>
      </c>
    </row>
    <row r="5" spans="1:5" ht="15.75" x14ac:dyDescent="0.25">
      <c r="A5" s="58"/>
      <c r="B5" s="74" t="s">
        <v>223</v>
      </c>
      <c r="C5" t="s">
        <v>222</v>
      </c>
      <c r="D5" s="76">
        <v>44294</v>
      </c>
      <c r="E5" s="105">
        <v>8850</v>
      </c>
    </row>
    <row r="6" spans="1:5" ht="15.75" x14ac:dyDescent="0.25">
      <c r="A6" s="58"/>
      <c r="B6" s="74" t="s">
        <v>70</v>
      </c>
      <c r="C6" t="s">
        <v>222</v>
      </c>
      <c r="D6" s="76">
        <v>44491</v>
      </c>
      <c r="E6" s="105">
        <v>115640</v>
      </c>
    </row>
    <row r="7" spans="1:5" ht="15.75" x14ac:dyDescent="0.25">
      <c r="A7" s="58"/>
      <c r="B7" s="74" t="s">
        <v>224</v>
      </c>
      <c r="C7" t="s">
        <v>222</v>
      </c>
      <c r="D7" s="76">
        <v>44637</v>
      </c>
      <c r="E7" s="105">
        <v>796500</v>
      </c>
    </row>
    <row r="8" spans="1:5" ht="15.75" x14ac:dyDescent="0.25">
      <c r="A8" s="58"/>
      <c r="B8" s="74" t="s">
        <v>225</v>
      </c>
      <c r="C8" t="s">
        <v>222</v>
      </c>
      <c r="D8" s="76">
        <v>44650</v>
      </c>
      <c r="E8" s="105">
        <v>900000</v>
      </c>
    </row>
    <row r="9" spans="1:5" ht="15.75" x14ac:dyDescent="0.25">
      <c r="A9" s="58"/>
      <c r="B9" s="74" t="s">
        <v>226</v>
      </c>
      <c r="C9" t="s">
        <v>222</v>
      </c>
      <c r="D9" s="76">
        <v>44650</v>
      </c>
      <c r="E9" s="105">
        <v>1400000</v>
      </c>
    </row>
    <row r="10" spans="1:5" ht="15.75" x14ac:dyDescent="0.25">
      <c r="A10" s="58"/>
      <c r="B10" s="74" t="s">
        <v>227</v>
      </c>
      <c r="C10" t="s">
        <v>222</v>
      </c>
      <c r="D10" s="76">
        <v>44650</v>
      </c>
      <c r="E10" s="105">
        <v>900000</v>
      </c>
    </row>
    <row r="11" spans="1:5" ht="15.75" x14ac:dyDescent="0.25">
      <c r="A11" s="58"/>
      <c r="B11" s="74" t="s">
        <v>223</v>
      </c>
      <c r="C11" t="s">
        <v>222</v>
      </c>
      <c r="D11" s="76">
        <v>44751</v>
      </c>
      <c r="E11" s="105">
        <v>10030</v>
      </c>
    </row>
    <row r="12" spans="1:5" ht="15.75" x14ac:dyDescent="0.25">
      <c r="A12" s="58"/>
      <c r="B12" s="74" t="s">
        <v>228</v>
      </c>
      <c r="C12" t="s">
        <v>222</v>
      </c>
      <c r="D12" s="76">
        <v>44797</v>
      </c>
      <c r="E12" s="105">
        <v>88500</v>
      </c>
    </row>
    <row r="13" spans="1:5" ht="15.75" x14ac:dyDescent="0.25">
      <c r="A13" s="58"/>
      <c r="B13" s="74" t="s">
        <v>229</v>
      </c>
      <c r="C13" t="s">
        <v>222</v>
      </c>
      <c r="D13" s="76">
        <v>44844</v>
      </c>
      <c r="E13" s="105">
        <v>60000</v>
      </c>
    </row>
    <row r="14" spans="1:5" ht="15.75" x14ac:dyDescent="0.25">
      <c r="A14" s="58"/>
      <c r="B14" s="74" t="s">
        <v>224</v>
      </c>
      <c r="C14" t="s">
        <v>222</v>
      </c>
      <c r="D14" s="76">
        <v>44896</v>
      </c>
      <c r="E14" s="105">
        <v>177000</v>
      </c>
    </row>
    <row r="15" spans="1:5" ht="15.75" x14ac:dyDescent="0.25">
      <c r="A15" s="58"/>
      <c r="B15" s="74" t="s">
        <v>224</v>
      </c>
      <c r="C15" t="s">
        <v>222</v>
      </c>
      <c r="D15" s="76">
        <v>44896</v>
      </c>
      <c r="E15" s="105">
        <v>708000</v>
      </c>
    </row>
    <row r="16" spans="1:5" ht="15.75" x14ac:dyDescent="0.25">
      <c r="A16" s="58"/>
      <c r="B16" s="74" t="s">
        <v>230</v>
      </c>
      <c r="C16" t="s">
        <v>222</v>
      </c>
      <c r="D16" s="76">
        <v>44896</v>
      </c>
      <c r="E16" s="105">
        <v>59000</v>
      </c>
    </row>
    <row r="17" spans="1:6" ht="15.75" x14ac:dyDescent="0.25">
      <c r="A17" s="58"/>
      <c r="B17" s="74" t="s">
        <v>229</v>
      </c>
      <c r="C17" t="s">
        <v>222</v>
      </c>
      <c r="D17" s="76">
        <v>44938</v>
      </c>
      <c r="E17" s="105">
        <v>104000</v>
      </c>
    </row>
    <row r="18" spans="1:6" ht="15.75" x14ac:dyDescent="0.25">
      <c r="A18" s="58"/>
      <c r="B18" s="74" t="s">
        <v>229</v>
      </c>
      <c r="C18" t="s">
        <v>222</v>
      </c>
      <c r="D18" s="76">
        <v>44942</v>
      </c>
      <c r="E18" s="105">
        <v>100000</v>
      </c>
    </row>
    <row r="19" spans="1:6" ht="15.75" x14ac:dyDescent="0.25">
      <c r="A19" s="58"/>
      <c r="B19" s="74" t="s">
        <v>231</v>
      </c>
      <c r="C19" t="s">
        <v>222</v>
      </c>
      <c r="D19" s="76">
        <v>44959</v>
      </c>
      <c r="E19" s="105">
        <v>230000</v>
      </c>
    </row>
    <row r="20" spans="1:6" ht="15.75" x14ac:dyDescent="0.25">
      <c r="A20" s="58"/>
      <c r="B20" s="74" t="s">
        <v>232</v>
      </c>
      <c r="C20" t="s">
        <v>222</v>
      </c>
      <c r="D20" s="76">
        <v>44963</v>
      </c>
      <c r="E20" s="105">
        <v>118000</v>
      </c>
    </row>
    <row r="21" spans="1:6" ht="15.75" x14ac:dyDescent="0.25">
      <c r="A21" s="58"/>
      <c r="B21" s="74" t="s">
        <v>233</v>
      </c>
      <c r="C21" t="s">
        <v>222</v>
      </c>
      <c r="D21" s="76">
        <v>44988</v>
      </c>
      <c r="E21" s="105">
        <v>1000000</v>
      </c>
    </row>
    <row r="22" spans="1:6" ht="15.75" x14ac:dyDescent="0.25">
      <c r="A22" s="58"/>
      <c r="B22" s="74" t="s">
        <v>234</v>
      </c>
      <c r="C22" t="s">
        <v>222</v>
      </c>
      <c r="D22" s="76">
        <v>44988</v>
      </c>
      <c r="E22" s="105">
        <v>1000000</v>
      </c>
    </row>
    <row r="23" spans="1:6" ht="15.75" x14ac:dyDescent="0.25">
      <c r="A23" s="60"/>
      <c r="B23" s="74" t="s">
        <v>229</v>
      </c>
      <c r="C23" t="s">
        <v>222</v>
      </c>
      <c r="D23" s="76">
        <v>45005</v>
      </c>
      <c r="E23" s="105">
        <v>170000</v>
      </c>
    </row>
    <row r="24" spans="1:6" ht="15.75" x14ac:dyDescent="0.25">
      <c r="A24" s="60"/>
      <c r="B24" s="74" t="s">
        <v>235</v>
      </c>
      <c r="C24" t="s">
        <v>222</v>
      </c>
      <c r="D24" s="76">
        <v>45005</v>
      </c>
      <c r="E24" s="105">
        <v>360000</v>
      </c>
    </row>
    <row r="25" spans="1:6" ht="15.75" x14ac:dyDescent="0.25">
      <c r="A25" s="60"/>
      <c r="B25" s="74" t="s">
        <v>224</v>
      </c>
      <c r="C25" t="s">
        <v>222</v>
      </c>
      <c r="D25" s="76">
        <v>45013</v>
      </c>
      <c r="E25" s="105">
        <v>177000</v>
      </c>
    </row>
    <row r="26" spans="1:6" ht="15.75" x14ac:dyDescent="0.25">
      <c r="A26" s="60"/>
      <c r="B26" s="74" t="s">
        <v>236</v>
      </c>
      <c r="C26" t="s">
        <v>222</v>
      </c>
      <c r="D26" s="76">
        <v>45064</v>
      </c>
      <c r="E26" s="105">
        <v>413000</v>
      </c>
    </row>
    <row r="27" spans="1:6" ht="15.75" x14ac:dyDescent="0.25">
      <c r="A27" s="60"/>
      <c r="B27" s="74" t="s">
        <v>236</v>
      </c>
      <c r="C27" t="s">
        <v>222</v>
      </c>
      <c r="D27" s="76">
        <v>45064</v>
      </c>
      <c r="E27" s="105">
        <v>135700</v>
      </c>
    </row>
    <row r="28" spans="1:6" ht="15.75" x14ac:dyDescent="0.25">
      <c r="A28" s="60"/>
      <c r="B28" s="74" t="s">
        <v>237</v>
      </c>
      <c r="C28" t="s">
        <v>222</v>
      </c>
      <c r="D28" s="76">
        <v>45069</v>
      </c>
      <c r="E28" s="104">
        <v>318600</v>
      </c>
    </row>
    <row r="29" spans="1:6" ht="15.75" x14ac:dyDescent="0.25">
      <c r="A29" s="60"/>
      <c r="B29" s="74" t="s">
        <v>69</v>
      </c>
      <c r="C29" t="s">
        <v>222</v>
      </c>
      <c r="D29" s="76">
        <v>45125</v>
      </c>
      <c r="E29" s="104">
        <v>24000</v>
      </c>
    </row>
    <row r="30" spans="1:6" ht="15.75" x14ac:dyDescent="0.25">
      <c r="A30" s="60"/>
      <c r="B30" t="s">
        <v>252</v>
      </c>
      <c r="D30" s="76"/>
      <c r="E30" s="107">
        <f>247985+18990+18990</f>
        <v>285965</v>
      </c>
    </row>
    <row r="31" spans="1:6" ht="15.75" x14ac:dyDescent="0.25">
      <c r="A31" s="60"/>
      <c r="B31" s="57" t="s">
        <v>356</v>
      </c>
      <c r="C31" s="57" t="s">
        <v>347</v>
      </c>
      <c r="D31" s="47"/>
      <c r="E31" s="127">
        <v>5900</v>
      </c>
      <c r="F31" s="121"/>
    </row>
    <row r="32" spans="1:6" ht="16.5" thickBot="1" x14ac:dyDescent="0.3">
      <c r="A32" s="60"/>
      <c r="B32" s="57" t="s">
        <v>236</v>
      </c>
      <c r="C32" s="57" t="s">
        <v>359</v>
      </c>
      <c r="D32" s="120">
        <v>45055</v>
      </c>
      <c r="E32" s="114">
        <v>88500</v>
      </c>
    </row>
    <row r="33" spans="1:5" ht="15.75" x14ac:dyDescent="0.25">
      <c r="A33" s="60"/>
      <c r="B33" s="164" t="s">
        <v>387</v>
      </c>
      <c r="C33" s="125"/>
      <c r="D33" s="171">
        <v>45261</v>
      </c>
      <c r="E33" s="172">
        <v>5900</v>
      </c>
    </row>
    <row r="34" spans="1:5" ht="16.5" thickBot="1" x14ac:dyDescent="0.3">
      <c r="A34" s="60"/>
      <c r="B34" s="165" t="s">
        <v>387</v>
      </c>
      <c r="C34" s="125"/>
      <c r="D34" s="173">
        <v>45261</v>
      </c>
      <c r="E34" s="175">
        <v>29500</v>
      </c>
    </row>
    <row r="35" spans="1:5" ht="15.75" x14ac:dyDescent="0.25">
      <c r="A35" s="60"/>
      <c r="B35" s="164" t="s">
        <v>259</v>
      </c>
      <c r="C35" s="125"/>
      <c r="D35" s="173">
        <v>45200</v>
      </c>
      <c r="E35" s="172">
        <v>11100</v>
      </c>
    </row>
    <row r="36" spans="1:5" ht="16.5" thickBot="1" x14ac:dyDescent="0.3">
      <c r="A36" s="60"/>
      <c r="B36" s="165" t="s">
        <v>259</v>
      </c>
      <c r="C36" s="125"/>
      <c r="D36" s="173">
        <v>45239</v>
      </c>
      <c r="E36" s="175">
        <v>6300</v>
      </c>
    </row>
    <row r="37" spans="1:5" ht="15.75" x14ac:dyDescent="0.25">
      <c r="A37" s="60"/>
      <c r="B37" s="57" t="s">
        <v>259</v>
      </c>
      <c r="C37" s="125"/>
      <c r="D37" s="173">
        <v>45028</v>
      </c>
      <c r="E37" s="185">
        <v>49800</v>
      </c>
    </row>
    <row r="38" spans="1:5" ht="15.75" x14ac:dyDescent="0.25">
      <c r="A38" s="60"/>
      <c r="B38" s="57" t="s">
        <v>259</v>
      </c>
      <c r="C38" s="125"/>
      <c r="D38" s="173">
        <v>45055</v>
      </c>
      <c r="E38" s="185">
        <v>1350</v>
      </c>
    </row>
    <row r="39" spans="1:5" ht="15.75" x14ac:dyDescent="0.25">
      <c r="A39" s="60"/>
      <c r="B39" s="57" t="s">
        <v>259</v>
      </c>
      <c r="C39" s="125"/>
      <c r="D39" s="173">
        <v>45177</v>
      </c>
      <c r="E39" s="185">
        <v>10800</v>
      </c>
    </row>
    <row r="40" spans="1:5" ht="15.75" x14ac:dyDescent="0.25">
      <c r="A40" s="60"/>
      <c r="B40" s="57" t="s">
        <v>259</v>
      </c>
      <c r="C40" s="125"/>
      <c r="D40" s="173">
        <v>45177</v>
      </c>
      <c r="E40" s="185">
        <v>5400</v>
      </c>
    </row>
    <row r="41" spans="1:5" ht="16.5" thickBot="1" x14ac:dyDescent="0.3">
      <c r="A41" s="60"/>
      <c r="B41" s="57" t="s">
        <v>387</v>
      </c>
      <c r="C41" s="57" t="s">
        <v>347</v>
      </c>
      <c r="D41" s="47"/>
      <c r="E41" s="129">
        <v>104000</v>
      </c>
    </row>
    <row r="42" spans="1:5" ht="15.75" x14ac:dyDescent="0.25">
      <c r="A42" s="60"/>
      <c r="B42" s="164" t="s">
        <v>479</v>
      </c>
      <c r="C42" s="164" t="s">
        <v>222</v>
      </c>
      <c r="D42" s="168">
        <v>45371</v>
      </c>
      <c r="E42" s="166">
        <v>1000000</v>
      </c>
    </row>
    <row r="43" spans="1:5" ht="15.75" x14ac:dyDescent="0.25">
      <c r="A43" s="60"/>
      <c r="B43" s="57" t="s">
        <v>227</v>
      </c>
      <c r="C43" s="57" t="s">
        <v>222</v>
      </c>
      <c r="D43" s="170">
        <v>45371</v>
      </c>
      <c r="E43" s="129">
        <v>1900000</v>
      </c>
    </row>
    <row r="44" spans="1:5" ht="15.75" x14ac:dyDescent="0.25">
      <c r="A44" s="60"/>
      <c r="B44" s="57" t="s">
        <v>480</v>
      </c>
      <c r="C44" s="57" t="s">
        <v>222</v>
      </c>
      <c r="D44" s="170">
        <v>45371</v>
      </c>
      <c r="E44" s="129">
        <v>1900000</v>
      </c>
    </row>
    <row r="45" spans="1:5" ht="15.75" x14ac:dyDescent="0.25">
      <c r="A45" s="60"/>
      <c r="B45" s="57" t="s">
        <v>233</v>
      </c>
      <c r="C45" s="57" t="s">
        <v>222</v>
      </c>
      <c r="D45" s="170">
        <v>45371</v>
      </c>
      <c r="E45" s="129">
        <v>1000000</v>
      </c>
    </row>
    <row r="46" spans="1:5" ht="15.75" x14ac:dyDescent="0.25">
      <c r="A46" s="60"/>
      <c r="B46" s="57" t="s">
        <v>481</v>
      </c>
      <c r="C46" s="57" t="s">
        <v>222</v>
      </c>
      <c r="D46" s="170">
        <v>45371</v>
      </c>
      <c r="E46" s="129">
        <v>1000000</v>
      </c>
    </row>
    <row r="47" spans="1:5" ht="15.75" x14ac:dyDescent="0.25">
      <c r="A47" s="60"/>
      <c r="B47" s="57" t="s">
        <v>234</v>
      </c>
      <c r="C47" s="57" t="s">
        <v>222</v>
      </c>
      <c r="D47" s="170">
        <v>45371</v>
      </c>
      <c r="E47" s="129">
        <v>1000000</v>
      </c>
    </row>
    <row r="48" spans="1:5" ht="15.75" x14ac:dyDescent="0.25">
      <c r="A48" s="60"/>
      <c r="B48" s="57" t="s">
        <v>482</v>
      </c>
      <c r="C48" s="57" t="s">
        <v>222</v>
      </c>
      <c r="D48" s="170">
        <v>45371</v>
      </c>
      <c r="E48" s="129">
        <v>1000000</v>
      </c>
    </row>
    <row r="49" spans="1:5" ht="15.75" x14ac:dyDescent="0.25">
      <c r="A49" s="60"/>
      <c r="B49" s="57" t="s">
        <v>225</v>
      </c>
      <c r="C49" s="57" t="s">
        <v>222</v>
      </c>
      <c r="D49" s="170">
        <v>45371</v>
      </c>
      <c r="E49" s="129">
        <v>1900000</v>
      </c>
    </row>
    <row r="50" spans="1:5" ht="15.75" x14ac:dyDescent="0.25">
      <c r="A50" s="60"/>
      <c r="B50" s="57" t="s">
        <v>226</v>
      </c>
      <c r="C50" s="57" t="s">
        <v>222</v>
      </c>
      <c r="D50" s="170">
        <v>45371</v>
      </c>
      <c r="E50" s="129">
        <v>1900000</v>
      </c>
    </row>
    <row r="51" spans="1:5" ht="16.5" thickBot="1" x14ac:dyDescent="0.3">
      <c r="A51" s="60"/>
      <c r="B51" s="165" t="s">
        <v>483</v>
      </c>
      <c r="C51" s="57" t="s">
        <v>222</v>
      </c>
      <c r="D51" s="169">
        <v>45371</v>
      </c>
      <c r="E51" s="167">
        <v>1900000</v>
      </c>
    </row>
    <row r="52" spans="1:5" ht="15.75" x14ac:dyDescent="0.25">
      <c r="A52" s="60"/>
      <c r="B52" s="164" t="s">
        <v>236</v>
      </c>
      <c r="C52" s="57" t="s">
        <v>222</v>
      </c>
      <c r="D52" s="111">
        <v>45449</v>
      </c>
      <c r="E52" s="121">
        <v>41300</v>
      </c>
    </row>
    <row r="53" spans="1:5" ht="15.75" x14ac:dyDescent="0.25">
      <c r="A53" s="60"/>
      <c r="B53" s="57" t="s">
        <v>236</v>
      </c>
      <c r="C53" s="57" t="s">
        <v>222</v>
      </c>
      <c r="D53" s="112">
        <v>45449</v>
      </c>
      <c r="E53" s="121">
        <v>41300</v>
      </c>
    </row>
    <row r="54" spans="1:5" ht="16.5" thickBot="1" x14ac:dyDescent="0.3">
      <c r="A54" s="60"/>
      <c r="B54" s="165" t="s">
        <v>237</v>
      </c>
      <c r="C54" s="57" t="s">
        <v>222</v>
      </c>
      <c r="D54" s="112">
        <v>45449</v>
      </c>
      <c r="E54" s="121">
        <v>207680</v>
      </c>
    </row>
    <row r="55" spans="1:5" ht="15.75" customHeight="1" thickBot="1" x14ac:dyDescent="0.3">
      <c r="A55" s="60"/>
      <c r="B55" s="199" t="s">
        <v>367</v>
      </c>
      <c r="C55" s="199" t="s">
        <v>259</v>
      </c>
      <c r="D55" s="200"/>
      <c r="E55" s="202">
        <v>8400</v>
      </c>
    </row>
    <row r="56" spans="1:5" ht="15.75" customHeight="1" x14ac:dyDescent="0.25">
      <c r="A56" s="60"/>
      <c r="B56" s="51"/>
      <c r="C56" s="51"/>
      <c r="D56" s="55"/>
      <c r="E56" s="56"/>
    </row>
    <row r="57" spans="1:5" ht="15.75" customHeight="1" x14ac:dyDescent="0.25">
      <c r="A57" s="235" t="s">
        <v>50</v>
      </c>
      <c r="B57" s="236"/>
      <c r="C57" s="236"/>
      <c r="D57" s="237"/>
      <c r="E57" s="63">
        <f>SUM(E2:E56)</f>
        <v>26859615</v>
      </c>
    </row>
    <row r="58" spans="1:5" ht="15.75" customHeight="1" x14ac:dyDescent="0.25"/>
    <row r="59" spans="1:5" ht="15.75" customHeight="1" x14ac:dyDescent="0.25"/>
    <row r="60" spans="1:5" ht="15.75" customHeight="1" x14ac:dyDescent="0.25"/>
    <row r="61" spans="1:5" ht="15.75" customHeight="1" x14ac:dyDescent="0.25"/>
    <row r="62" spans="1:5" ht="15.75" customHeight="1" x14ac:dyDescent="0.25"/>
  </sheetData>
  <autoFilter ref="A1:E40" xr:uid="{BF5884F2-5B86-4231-885A-8367BBB95206}"/>
  <mergeCells count="1">
    <mergeCell ref="A57:D5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39980-B69E-47BC-B0E6-EE146240FF05}">
  <dimension ref="A1:F65"/>
  <sheetViews>
    <sheetView topLeftCell="C27" zoomScaleNormal="100" workbookViewId="0">
      <selection activeCell="E52" sqref="E52:E60"/>
    </sheetView>
  </sheetViews>
  <sheetFormatPr defaultRowHeight="15" x14ac:dyDescent="0.25"/>
  <cols>
    <col min="1" max="1" width="7.140625" bestFit="1" customWidth="1"/>
    <col min="2" max="2" width="41.140625" bestFit="1" customWidth="1"/>
    <col min="3" max="3" width="59.140625" bestFit="1" customWidth="1"/>
    <col min="4" max="4" width="11.5703125" bestFit="1" customWidth="1"/>
    <col min="5" max="5" width="18.42578125" style="1" bestFit="1" customWidth="1"/>
    <col min="6" max="6" width="11.28515625" bestFit="1" customWidth="1"/>
  </cols>
  <sheetData>
    <row r="1" spans="1:6" ht="15.75" x14ac:dyDescent="0.25">
      <c r="A1" s="58" t="s">
        <v>42</v>
      </c>
      <c r="B1" s="59" t="s">
        <v>43</v>
      </c>
      <c r="C1" s="58" t="s">
        <v>44</v>
      </c>
      <c r="D1" s="58" t="s">
        <v>46</v>
      </c>
      <c r="E1" s="75" t="s">
        <v>47</v>
      </c>
    </row>
    <row r="2" spans="1:6" x14ac:dyDescent="0.25">
      <c r="A2" s="62"/>
      <c r="B2" t="s">
        <v>264</v>
      </c>
      <c r="D2" s="108">
        <v>44411</v>
      </c>
      <c r="E2" s="128">
        <v>500</v>
      </c>
    </row>
    <row r="3" spans="1:6" ht="15.75" x14ac:dyDescent="0.25">
      <c r="A3" s="60"/>
      <c r="B3" s="57" t="s">
        <v>358</v>
      </c>
      <c r="C3" s="57" t="s">
        <v>347</v>
      </c>
      <c r="D3" s="47"/>
      <c r="E3" s="129">
        <v>2518200</v>
      </c>
      <c r="F3" s="121"/>
    </row>
    <row r="4" spans="1:6" ht="15.75" x14ac:dyDescent="0.25">
      <c r="A4" s="70"/>
      <c r="B4" s="57" t="s">
        <v>349</v>
      </c>
      <c r="C4" s="57" t="s">
        <v>347</v>
      </c>
      <c r="D4" s="47"/>
      <c r="E4" s="129">
        <v>552100</v>
      </c>
      <c r="F4" s="121"/>
    </row>
    <row r="5" spans="1:6" ht="15.75" x14ac:dyDescent="0.25">
      <c r="A5" s="70"/>
      <c r="B5" s="80" t="s">
        <v>346</v>
      </c>
      <c r="C5" s="57" t="s">
        <v>347</v>
      </c>
      <c r="D5" s="47"/>
      <c r="E5" s="114">
        <v>6110500</v>
      </c>
      <c r="F5" s="121"/>
    </row>
    <row r="6" spans="1:6" ht="15.75" x14ac:dyDescent="0.25">
      <c r="A6" s="70"/>
      <c r="B6" s="80" t="s">
        <v>349</v>
      </c>
      <c r="C6" s="57" t="s">
        <v>347</v>
      </c>
      <c r="D6" s="47"/>
      <c r="E6" s="114">
        <v>1016728</v>
      </c>
      <c r="F6" s="121"/>
    </row>
    <row r="7" spans="1:6" ht="15.75" x14ac:dyDescent="0.25">
      <c r="A7" s="70"/>
      <c r="B7" s="80" t="s">
        <v>346</v>
      </c>
      <c r="C7" s="125"/>
      <c r="D7" s="111">
        <v>45075</v>
      </c>
      <c r="E7" s="163">
        <v>493000</v>
      </c>
    </row>
    <row r="8" spans="1:6" ht="15.75" x14ac:dyDescent="0.25">
      <c r="A8" s="70"/>
      <c r="B8" s="80" t="s">
        <v>346</v>
      </c>
      <c r="C8" s="125"/>
      <c r="D8" s="112">
        <v>45075</v>
      </c>
      <c r="E8" s="163">
        <v>330800</v>
      </c>
    </row>
    <row r="9" spans="1:6" ht="15.75" x14ac:dyDescent="0.25">
      <c r="A9" s="70"/>
      <c r="B9" s="80" t="s">
        <v>346</v>
      </c>
      <c r="C9" s="125"/>
      <c r="D9" s="112">
        <v>45075</v>
      </c>
      <c r="E9" s="163">
        <v>334000</v>
      </c>
    </row>
    <row r="10" spans="1:6" ht="15.75" x14ac:dyDescent="0.25">
      <c r="A10" s="70"/>
      <c r="B10" s="80" t="s">
        <v>346</v>
      </c>
      <c r="C10" s="125"/>
      <c r="D10" s="112">
        <v>45075</v>
      </c>
      <c r="E10" s="163">
        <v>330800</v>
      </c>
    </row>
    <row r="11" spans="1:6" ht="15.75" x14ac:dyDescent="0.25">
      <c r="A11" s="70"/>
      <c r="B11" s="80" t="s">
        <v>346</v>
      </c>
      <c r="C11" s="125"/>
      <c r="D11" s="112">
        <v>45105</v>
      </c>
      <c r="E11" s="163">
        <v>1284600</v>
      </c>
    </row>
    <row r="12" spans="1:6" ht="15.75" x14ac:dyDescent="0.25">
      <c r="A12" s="70"/>
      <c r="B12" s="80" t="s">
        <v>346</v>
      </c>
      <c r="C12" s="125"/>
      <c r="D12" s="112">
        <v>45105</v>
      </c>
      <c r="E12" s="163">
        <v>1267200</v>
      </c>
    </row>
    <row r="13" spans="1:6" ht="15.75" x14ac:dyDescent="0.25">
      <c r="A13" s="70"/>
      <c r="B13" s="80" t="s">
        <v>346</v>
      </c>
      <c r="C13" s="125"/>
      <c r="D13" s="112">
        <v>45105</v>
      </c>
      <c r="E13" s="163">
        <v>469100</v>
      </c>
    </row>
    <row r="14" spans="1:6" ht="15.75" x14ac:dyDescent="0.25">
      <c r="A14" s="70"/>
      <c r="B14" s="80" t="s">
        <v>346</v>
      </c>
      <c r="C14" s="125"/>
      <c r="D14" s="112">
        <v>45105</v>
      </c>
      <c r="E14" s="163">
        <v>1491200</v>
      </c>
    </row>
    <row r="15" spans="1:6" ht="15.75" x14ac:dyDescent="0.25">
      <c r="A15" s="70"/>
      <c r="B15" s="80" t="s">
        <v>346</v>
      </c>
      <c r="C15" s="125"/>
      <c r="D15" s="112">
        <v>45105</v>
      </c>
      <c r="E15" s="163">
        <v>1008400</v>
      </c>
    </row>
    <row r="16" spans="1:6" ht="15.75" x14ac:dyDescent="0.25">
      <c r="A16" s="70"/>
      <c r="B16" s="80" t="s">
        <v>346</v>
      </c>
      <c r="C16" s="125"/>
      <c r="D16" s="112">
        <v>45113</v>
      </c>
      <c r="E16" s="163">
        <v>1238100</v>
      </c>
    </row>
    <row r="17" spans="1:5" ht="15.75" x14ac:dyDescent="0.25">
      <c r="A17" s="70"/>
      <c r="B17" s="80" t="s">
        <v>346</v>
      </c>
      <c r="C17" s="125"/>
      <c r="D17" s="112">
        <v>45113</v>
      </c>
      <c r="E17" s="163">
        <v>1291700</v>
      </c>
    </row>
    <row r="18" spans="1:5" ht="15.75" x14ac:dyDescent="0.25">
      <c r="A18" s="70"/>
      <c r="B18" s="80" t="s">
        <v>346</v>
      </c>
      <c r="C18" s="125"/>
      <c r="D18" s="112">
        <v>45120</v>
      </c>
      <c r="E18" s="163">
        <v>1104900</v>
      </c>
    </row>
    <row r="19" spans="1:5" ht="15.75" x14ac:dyDescent="0.25">
      <c r="A19" s="70"/>
      <c r="B19" s="80" t="s">
        <v>346</v>
      </c>
      <c r="C19" s="125"/>
      <c r="D19" s="112">
        <v>45134</v>
      </c>
      <c r="E19" s="163">
        <v>1018400</v>
      </c>
    </row>
    <row r="20" spans="1:5" ht="15.75" x14ac:dyDescent="0.25">
      <c r="A20" s="70"/>
      <c r="B20" s="80" t="s">
        <v>346</v>
      </c>
      <c r="C20" s="125"/>
      <c r="D20" s="112">
        <v>45138</v>
      </c>
      <c r="E20" s="163">
        <v>30000</v>
      </c>
    </row>
    <row r="21" spans="1:5" ht="15.75" x14ac:dyDescent="0.25">
      <c r="A21" s="70"/>
      <c r="B21" s="80" t="s">
        <v>346</v>
      </c>
      <c r="C21" s="125"/>
      <c r="D21" s="112">
        <v>45157</v>
      </c>
      <c r="E21" s="163">
        <v>1794000</v>
      </c>
    </row>
    <row r="22" spans="1:5" ht="15.75" x14ac:dyDescent="0.25">
      <c r="A22" s="70"/>
      <c r="B22" s="80" t="s">
        <v>346</v>
      </c>
      <c r="C22" s="125"/>
      <c r="D22" s="112">
        <v>45159</v>
      </c>
      <c r="E22" s="163">
        <v>2301500</v>
      </c>
    </row>
    <row r="23" spans="1:5" ht="15.75" x14ac:dyDescent="0.25">
      <c r="A23" s="70"/>
      <c r="B23" s="80" t="s">
        <v>346</v>
      </c>
      <c r="C23" s="125"/>
      <c r="D23" s="112">
        <v>45159</v>
      </c>
      <c r="E23" s="163">
        <v>2015000</v>
      </c>
    </row>
    <row r="24" spans="1:5" ht="15.75" x14ac:dyDescent="0.25">
      <c r="A24" s="70"/>
      <c r="B24" s="80" t="s">
        <v>346</v>
      </c>
      <c r="C24" s="125"/>
      <c r="D24" s="112">
        <v>45177</v>
      </c>
      <c r="E24" s="163">
        <v>1066300</v>
      </c>
    </row>
    <row r="25" spans="1:5" ht="15.75" x14ac:dyDescent="0.25">
      <c r="A25" s="70"/>
      <c r="B25" s="80" t="s">
        <v>346</v>
      </c>
      <c r="C25" s="125"/>
      <c r="D25" s="112">
        <v>45177</v>
      </c>
      <c r="E25" s="163">
        <v>1451900</v>
      </c>
    </row>
    <row r="26" spans="1:5" ht="15.75" x14ac:dyDescent="0.25">
      <c r="A26" s="70"/>
      <c r="B26" s="80" t="s">
        <v>346</v>
      </c>
      <c r="C26" s="125"/>
      <c r="D26" s="112">
        <v>45209</v>
      </c>
      <c r="E26" s="163">
        <v>1736200</v>
      </c>
    </row>
    <row r="27" spans="1:5" ht="15.75" x14ac:dyDescent="0.25">
      <c r="A27" s="70"/>
      <c r="B27" s="80" t="s">
        <v>346</v>
      </c>
      <c r="C27" s="125"/>
      <c r="D27" s="112">
        <v>45209</v>
      </c>
      <c r="E27" s="163">
        <v>1277100</v>
      </c>
    </row>
    <row r="28" spans="1:5" ht="15.75" x14ac:dyDescent="0.25">
      <c r="A28" s="70"/>
      <c r="B28" s="80" t="s">
        <v>346</v>
      </c>
      <c r="C28" s="125"/>
      <c r="D28" s="112">
        <v>45209</v>
      </c>
      <c r="E28" s="163">
        <v>698100</v>
      </c>
    </row>
    <row r="29" spans="1:5" ht="15.75" x14ac:dyDescent="0.25">
      <c r="A29" s="70"/>
      <c r="B29" s="80" t="s">
        <v>346</v>
      </c>
      <c r="C29" s="125"/>
      <c r="D29" s="112">
        <v>45215</v>
      </c>
      <c r="E29" s="163">
        <v>30000</v>
      </c>
    </row>
    <row r="30" spans="1:5" ht="15.75" x14ac:dyDescent="0.25">
      <c r="A30" s="70"/>
      <c r="B30" s="80" t="s">
        <v>346</v>
      </c>
      <c r="C30" s="125"/>
      <c r="D30" s="112">
        <v>45218</v>
      </c>
      <c r="E30" s="163">
        <v>30000</v>
      </c>
    </row>
    <row r="31" spans="1:5" ht="15.75" x14ac:dyDescent="0.25">
      <c r="A31" s="70"/>
      <c r="B31" s="80" t="s">
        <v>346</v>
      </c>
      <c r="C31" s="125"/>
      <c r="D31" s="112">
        <v>45231</v>
      </c>
      <c r="E31" s="163">
        <v>1068300</v>
      </c>
    </row>
    <row r="32" spans="1:5" ht="15.75" x14ac:dyDescent="0.25">
      <c r="A32" s="70"/>
      <c r="B32" s="80" t="s">
        <v>346</v>
      </c>
      <c r="C32" s="125"/>
      <c r="D32" s="112">
        <v>45239</v>
      </c>
      <c r="E32" s="163">
        <v>1277100</v>
      </c>
    </row>
    <row r="33" spans="1:5" ht="15.75" x14ac:dyDescent="0.25">
      <c r="A33" s="70"/>
      <c r="B33" s="80" t="s">
        <v>346</v>
      </c>
      <c r="C33" s="125"/>
      <c r="D33" s="112">
        <v>45239</v>
      </c>
      <c r="E33" s="163">
        <v>1282200</v>
      </c>
    </row>
    <row r="34" spans="1:5" ht="15.75" x14ac:dyDescent="0.25">
      <c r="A34" s="70"/>
      <c r="B34" s="80" t="s">
        <v>346</v>
      </c>
      <c r="C34" s="125"/>
      <c r="D34" s="112">
        <v>45240</v>
      </c>
      <c r="E34" s="163">
        <v>1262600</v>
      </c>
    </row>
    <row r="35" spans="1:5" ht="15.75" x14ac:dyDescent="0.25">
      <c r="A35" s="70"/>
      <c r="B35" s="80" t="s">
        <v>346</v>
      </c>
      <c r="C35" s="125"/>
      <c r="D35" s="112">
        <v>45246</v>
      </c>
      <c r="E35" s="163">
        <v>1220600</v>
      </c>
    </row>
    <row r="36" spans="1:5" ht="15.75" x14ac:dyDescent="0.25">
      <c r="A36" s="70"/>
      <c r="B36" s="80" t="s">
        <v>346</v>
      </c>
      <c r="C36" s="125"/>
      <c r="D36" s="112">
        <v>45246</v>
      </c>
      <c r="E36" s="163">
        <v>1245500</v>
      </c>
    </row>
    <row r="37" spans="1:5" ht="15.75" x14ac:dyDescent="0.25">
      <c r="A37" s="70"/>
      <c r="B37" s="80" t="s">
        <v>346</v>
      </c>
      <c r="C37" s="125"/>
      <c r="D37" s="112">
        <v>45264</v>
      </c>
      <c r="E37" s="163">
        <v>1773000</v>
      </c>
    </row>
    <row r="38" spans="1:5" ht="15.75" x14ac:dyDescent="0.25">
      <c r="A38" s="70"/>
      <c r="B38" s="80" t="s">
        <v>346</v>
      </c>
      <c r="C38" s="125"/>
      <c r="D38" s="112">
        <v>45281</v>
      </c>
      <c r="E38" s="163">
        <v>1311500</v>
      </c>
    </row>
    <row r="39" spans="1:5" ht="15.75" x14ac:dyDescent="0.25">
      <c r="A39" s="70"/>
      <c r="B39" s="57" t="s">
        <v>349</v>
      </c>
      <c r="C39" s="125"/>
      <c r="D39" s="57"/>
      <c r="E39" s="129">
        <v>3661666</v>
      </c>
    </row>
    <row r="40" spans="1:5" ht="16.5" thickBot="1" x14ac:dyDescent="0.3">
      <c r="A40" s="70"/>
      <c r="B40" s="165" t="s">
        <v>484</v>
      </c>
      <c r="C40" s="165" t="s">
        <v>347</v>
      </c>
      <c r="D40" s="47"/>
      <c r="E40" s="167">
        <v>10480860</v>
      </c>
    </row>
    <row r="41" spans="1:5" ht="16.5" thickBot="1" x14ac:dyDescent="0.3">
      <c r="A41" s="70"/>
      <c r="B41" s="57" t="s">
        <v>349</v>
      </c>
      <c r="C41" s="57" t="s">
        <v>347</v>
      </c>
      <c r="D41" s="47"/>
      <c r="E41" s="129">
        <v>3297796</v>
      </c>
    </row>
    <row r="42" spans="1:5" ht="16.5" thickBot="1" x14ac:dyDescent="0.3">
      <c r="A42" s="70"/>
      <c r="B42" s="199" t="s">
        <v>349</v>
      </c>
      <c r="C42" s="125"/>
      <c r="D42" s="57"/>
      <c r="E42" s="202">
        <v>1642490</v>
      </c>
    </row>
    <row r="43" spans="1:5" ht="16.5" thickBot="1" x14ac:dyDescent="0.3">
      <c r="A43" s="70"/>
      <c r="B43" s="199" t="s">
        <v>484</v>
      </c>
      <c r="C43" s="125"/>
      <c r="D43" s="57"/>
      <c r="E43" s="202">
        <v>1874000</v>
      </c>
    </row>
    <row r="44" spans="1:5" ht="16.5" thickBot="1" x14ac:dyDescent="0.3">
      <c r="A44" s="70"/>
      <c r="B44" s="164" t="s">
        <v>506</v>
      </c>
      <c r="C44" s="125"/>
      <c r="D44" s="57"/>
      <c r="E44" s="166">
        <v>202500</v>
      </c>
    </row>
    <row r="45" spans="1:5" ht="15.75" x14ac:dyDescent="0.25">
      <c r="A45" s="70"/>
      <c r="B45" s="164" t="s">
        <v>349</v>
      </c>
      <c r="C45" s="125"/>
      <c r="D45" s="206"/>
      <c r="E45" s="166">
        <v>583140</v>
      </c>
    </row>
    <row r="46" spans="1:5" ht="15.75" x14ac:dyDescent="0.25">
      <c r="A46" s="70"/>
      <c r="B46" s="57" t="s">
        <v>349</v>
      </c>
      <c r="C46" s="125"/>
      <c r="D46" s="50"/>
      <c r="E46" s="129">
        <v>643474</v>
      </c>
    </row>
    <row r="47" spans="1:5" ht="15.75" x14ac:dyDescent="0.25">
      <c r="A47" s="70"/>
      <c r="B47" s="57" t="s">
        <v>349</v>
      </c>
      <c r="C47" s="125"/>
      <c r="D47" s="50"/>
      <c r="E47" s="129">
        <v>475800</v>
      </c>
    </row>
    <row r="48" spans="1:5" ht="15.75" x14ac:dyDescent="0.25">
      <c r="A48" s="70"/>
      <c r="B48" s="57" t="s">
        <v>349</v>
      </c>
      <c r="C48" s="125"/>
      <c r="D48" s="50"/>
      <c r="E48" s="129">
        <v>400000</v>
      </c>
    </row>
    <row r="49" spans="1:6" ht="15.75" x14ac:dyDescent="0.25">
      <c r="A49" s="70"/>
      <c r="B49" s="57" t="s">
        <v>349</v>
      </c>
      <c r="C49" s="125"/>
      <c r="D49" s="50"/>
      <c r="E49" s="129">
        <v>382020</v>
      </c>
    </row>
    <row r="50" spans="1:6" ht="15.75" x14ac:dyDescent="0.25">
      <c r="A50" s="70"/>
      <c r="B50" s="57" t="s">
        <v>349</v>
      </c>
      <c r="C50" s="125"/>
      <c r="D50" s="50"/>
      <c r="E50" s="129">
        <v>390970</v>
      </c>
    </row>
    <row r="51" spans="1:6" ht="16.5" thickBot="1" x14ac:dyDescent="0.3">
      <c r="A51" s="70"/>
      <c r="B51" s="165" t="s">
        <v>349</v>
      </c>
      <c r="C51" s="125"/>
      <c r="D51" s="207"/>
      <c r="E51" s="167">
        <v>636400</v>
      </c>
    </row>
    <row r="52" spans="1:6" ht="15.75" x14ac:dyDescent="0.25">
      <c r="A52" s="70"/>
      <c r="B52" s="164" t="s">
        <v>484</v>
      </c>
      <c r="C52" s="125"/>
      <c r="D52" s="206"/>
      <c r="E52" s="166">
        <v>1893000</v>
      </c>
    </row>
    <row r="53" spans="1:6" ht="15.75" x14ac:dyDescent="0.25">
      <c r="A53" s="70"/>
      <c r="B53" s="57" t="s">
        <v>484</v>
      </c>
      <c r="C53" s="125"/>
      <c r="D53" s="50"/>
      <c r="E53" s="129">
        <v>1279700</v>
      </c>
    </row>
    <row r="54" spans="1:6" ht="15.75" x14ac:dyDescent="0.25">
      <c r="A54" s="70"/>
      <c r="B54" s="57" t="s">
        <v>484</v>
      </c>
      <c r="C54" s="125"/>
      <c r="D54" s="50"/>
      <c r="E54" s="129">
        <v>1550500</v>
      </c>
    </row>
    <row r="55" spans="1:6" ht="15.75" x14ac:dyDescent="0.25">
      <c r="A55" s="70"/>
      <c r="B55" s="57" t="s">
        <v>484</v>
      </c>
      <c r="C55" s="125"/>
      <c r="D55" s="50"/>
      <c r="E55" s="129">
        <v>1251130</v>
      </c>
    </row>
    <row r="56" spans="1:6" ht="15.75" x14ac:dyDescent="0.25">
      <c r="A56" s="70"/>
      <c r="B56" s="57" t="s">
        <v>484</v>
      </c>
      <c r="C56" s="125"/>
      <c r="D56" s="50"/>
      <c r="E56" s="129">
        <v>1298300</v>
      </c>
    </row>
    <row r="57" spans="1:6" ht="15.75" x14ac:dyDescent="0.25">
      <c r="A57" s="70"/>
      <c r="B57" s="57" t="s">
        <v>484</v>
      </c>
      <c r="C57" s="125"/>
      <c r="D57" s="50"/>
      <c r="E57" s="129">
        <v>1800000</v>
      </c>
    </row>
    <row r="58" spans="1:6" ht="15.75" x14ac:dyDescent="0.25">
      <c r="A58" s="70"/>
      <c r="B58" s="57" t="s">
        <v>484</v>
      </c>
      <c r="C58" s="125"/>
      <c r="D58" s="50"/>
      <c r="E58" s="129">
        <v>1264800</v>
      </c>
    </row>
    <row r="59" spans="1:6" ht="15.75" x14ac:dyDescent="0.25">
      <c r="A59" s="70"/>
      <c r="B59" s="57" t="s">
        <v>484</v>
      </c>
      <c r="C59" s="125"/>
      <c r="D59" s="50"/>
      <c r="E59" s="129">
        <v>1442300</v>
      </c>
    </row>
    <row r="60" spans="1:6" ht="16.5" thickBot="1" x14ac:dyDescent="0.3">
      <c r="A60" s="70"/>
      <c r="B60" s="165" t="s">
        <v>484</v>
      </c>
      <c r="C60" s="125"/>
      <c r="D60" s="207"/>
      <c r="E60" s="167">
        <v>1245000</v>
      </c>
    </row>
    <row r="61" spans="1:6" ht="15.75" x14ac:dyDescent="0.25">
      <c r="A61" s="70"/>
      <c r="B61" s="125"/>
      <c r="C61" s="125"/>
      <c r="D61" s="47"/>
      <c r="E61" s="114"/>
      <c r="F61" s="121"/>
    </row>
    <row r="62" spans="1:6" ht="15.75" x14ac:dyDescent="0.25">
      <c r="A62" s="70"/>
      <c r="B62" s="125"/>
      <c r="C62" s="125"/>
      <c r="D62" s="47"/>
      <c r="E62" s="114"/>
      <c r="F62" s="121"/>
    </row>
    <row r="63" spans="1:6" ht="15.75" x14ac:dyDescent="0.25">
      <c r="A63" s="70"/>
      <c r="B63" s="125"/>
      <c r="C63" s="125"/>
      <c r="D63" s="47"/>
      <c r="E63" s="114"/>
      <c r="F63" s="121"/>
    </row>
    <row r="64" spans="1:6" ht="15.75" x14ac:dyDescent="0.25">
      <c r="A64" s="70"/>
      <c r="B64" s="71"/>
      <c r="C64" s="72"/>
      <c r="D64" s="73"/>
      <c r="E64" s="61"/>
    </row>
    <row r="65" spans="1:5" ht="15.75" x14ac:dyDescent="0.25">
      <c r="A65" s="235" t="s">
        <v>50</v>
      </c>
      <c r="B65" s="236"/>
      <c r="C65" s="236"/>
      <c r="D65" s="237"/>
      <c r="E65" s="63">
        <f>SUM(E2:E64)</f>
        <v>82426974</v>
      </c>
    </row>
  </sheetData>
  <mergeCells count="1">
    <mergeCell ref="A65:D6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DE658-E574-49AA-8E42-AE35F457579B}">
  <dimension ref="A1:F253"/>
  <sheetViews>
    <sheetView zoomScale="90" zoomScaleNormal="90" workbookViewId="0">
      <selection activeCell="B254" sqref="B254"/>
    </sheetView>
  </sheetViews>
  <sheetFormatPr defaultRowHeight="15" x14ac:dyDescent="0.25"/>
  <cols>
    <col min="1" max="1" width="7.140625" bestFit="1" customWidth="1"/>
    <col min="2" max="2" width="41.28515625" bestFit="1" customWidth="1"/>
    <col min="3" max="3" width="42.42578125" bestFit="1" customWidth="1"/>
    <col min="4" max="4" width="16.28515625" bestFit="1" customWidth="1"/>
    <col min="5" max="5" width="11.5703125" bestFit="1" customWidth="1"/>
    <col min="6" max="6" width="18.42578125" style="1" bestFit="1" customWidth="1"/>
  </cols>
  <sheetData>
    <row r="1" spans="1:6" ht="15.75" x14ac:dyDescent="0.25">
      <c r="A1" s="48" t="s">
        <v>42</v>
      </c>
      <c r="B1" s="49" t="s">
        <v>43</v>
      </c>
      <c r="C1" s="48" t="s">
        <v>44</v>
      </c>
      <c r="D1" s="48" t="s">
        <v>45</v>
      </c>
      <c r="E1" s="48" t="s">
        <v>46</v>
      </c>
      <c r="F1" s="65" t="s">
        <v>47</v>
      </c>
    </row>
    <row r="2" spans="1:6" ht="15.75" x14ac:dyDescent="0.25">
      <c r="A2" s="50"/>
      <c r="B2" s="74" t="s">
        <v>68</v>
      </c>
      <c r="D2" s="74"/>
      <c r="E2" s="76">
        <v>44929</v>
      </c>
      <c r="F2" s="105">
        <v>27500</v>
      </c>
    </row>
    <row r="3" spans="1:6" ht="15.75" x14ac:dyDescent="0.25">
      <c r="A3" s="50"/>
      <c r="B3" s="74" t="s">
        <v>68</v>
      </c>
      <c r="D3" s="74"/>
      <c r="E3" s="76">
        <v>44929</v>
      </c>
      <c r="F3" s="105">
        <v>27500</v>
      </c>
    </row>
    <row r="4" spans="1:6" ht="15.75" x14ac:dyDescent="0.25">
      <c r="A4" s="50"/>
      <c r="B4" s="74" t="s">
        <v>68</v>
      </c>
      <c r="D4" s="74"/>
      <c r="E4" s="76">
        <v>44929</v>
      </c>
      <c r="F4" s="105">
        <v>27500</v>
      </c>
    </row>
    <row r="5" spans="1:6" ht="15.75" x14ac:dyDescent="0.25">
      <c r="A5" s="50"/>
      <c r="B5" s="74" t="s">
        <v>238</v>
      </c>
      <c r="C5" t="s">
        <v>239</v>
      </c>
      <c r="D5" s="106"/>
      <c r="E5" s="76">
        <v>44205</v>
      </c>
      <c r="F5" s="104">
        <v>4200</v>
      </c>
    </row>
    <row r="6" spans="1:6" ht="15.75" x14ac:dyDescent="0.25">
      <c r="A6" s="50"/>
      <c r="B6" s="74" t="s">
        <v>238</v>
      </c>
      <c r="C6" t="s">
        <v>239</v>
      </c>
      <c r="D6" s="74"/>
      <c r="E6" s="76">
        <v>44545</v>
      </c>
      <c r="F6" s="104">
        <v>2400</v>
      </c>
    </row>
    <row r="7" spans="1:6" ht="15.75" x14ac:dyDescent="0.25">
      <c r="A7" s="50"/>
      <c r="B7" s="74" t="s">
        <v>240</v>
      </c>
      <c r="C7" t="s">
        <v>239</v>
      </c>
      <c r="D7" s="74"/>
      <c r="E7" s="76">
        <v>44651</v>
      </c>
      <c r="F7" s="104">
        <v>120</v>
      </c>
    </row>
    <row r="8" spans="1:6" ht="15.75" x14ac:dyDescent="0.25">
      <c r="A8" s="50"/>
      <c r="B8" s="74" t="s">
        <v>241</v>
      </c>
      <c r="C8" t="s">
        <v>239</v>
      </c>
      <c r="D8" s="74"/>
      <c r="E8" s="76">
        <v>45006</v>
      </c>
      <c r="F8" s="104">
        <v>12000</v>
      </c>
    </row>
    <row r="9" spans="1:6" ht="15.75" x14ac:dyDescent="0.25">
      <c r="A9" s="50"/>
      <c r="B9" s="74" t="s">
        <v>242</v>
      </c>
      <c r="C9" t="s">
        <v>239</v>
      </c>
      <c r="D9" s="74"/>
      <c r="E9" s="76">
        <v>45009</v>
      </c>
      <c r="F9" s="104">
        <v>18000</v>
      </c>
    </row>
    <row r="10" spans="1:6" ht="15.75" x14ac:dyDescent="0.25">
      <c r="A10" s="50"/>
      <c r="B10" s="74" t="s">
        <v>241</v>
      </c>
      <c r="C10" t="s">
        <v>239</v>
      </c>
      <c r="D10" s="74"/>
      <c r="E10" s="76">
        <v>45016</v>
      </c>
      <c r="F10" s="104">
        <v>10000</v>
      </c>
    </row>
    <row r="11" spans="1:6" ht="15.75" x14ac:dyDescent="0.25">
      <c r="A11" s="50"/>
      <c r="B11" s="74" t="s">
        <v>243</v>
      </c>
      <c r="C11" t="s">
        <v>239</v>
      </c>
      <c r="D11" s="74"/>
      <c r="E11" s="76">
        <v>45016</v>
      </c>
      <c r="F11" s="104">
        <v>2000</v>
      </c>
    </row>
    <row r="12" spans="1:6" ht="15.75" x14ac:dyDescent="0.25">
      <c r="A12" s="50"/>
      <c r="B12" s="74" t="s">
        <v>244</v>
      </c>
      <c r="C12" t="s">
        <v>239</v>
      </c>
      <c r="D12" s="74"/>
      <c r="E12" s="76">
        <v>45020</v>
      </c>
      <c r="F12" s="104">
        <v>130800</v>
      </c>
    </row>
    <row r="13" spans="1:6" ht="15.75" x14ac:dyDescent="0.25">
      <c r="A13" s="50"/>
      <c r="B13" s="74" t="s">
        <v>3</v>
      </c>
      <c r="C13" t="s">
        <v>239</v>
      </c>
      <c r="D13" s="74"/>
      <c r="E13" s="76">
        <v>45022</v>
      </c>
      <c r="F13" s="104">
        <v>6300</v>
      </c>
    </row>
    <row r="14" spans="1:6" ht="15.75" x14ac:dyDescent="0.25">
      <c r="A14" s="50"/>
      <c r="B14" s="74" t="s">
        <v>245</v>
      </c>
      <c r="C14" t="s">
        <v>239</v>
      </c>
      <c r="D14" s="74"/>
      <c r="E14" s="76">
        <v>45061</v>
      </c>
      <c r="F14" s="104">
        <v>20978</v>
      </c>
    </row>
    <row r="15" spans="1:6" ht="15.75" x14ac:dyDescent="0.25">
      <c r="A15" s="50"/>
      <c r="B15" s="74" t="s">
        <v>238</v>
      </c>
      <c r="C15" t="s">
        <v>239</v>
      </c>
      <c r="D15" s="74"/>
      <c r="E15" s="76">
        <v>45083</v>
      </c>
      <c r="F15" s="104">
        <v>11000</v>
      </c>
    </row>
    <row r="16" spans="1:6" ht="15.75" x14ac:dyDescent="0.25">
      <c r="A16" s="50"/>
      <c r="B16" s="74" t="s">
        <v>238</v>
      </c>
      <c r="C16" t="s">
        <v>239</v>
      </c>
      <c r="D16" s="74"/>
      <c r="E16" s="76">
        <v>45115</v>
      </c>
      <c r="F16" s="104">
        <v>20000</v>
      </c>
    </row>
    <row r="17" spans="1:6" ht="15.75" x14ac:dyDescent="0.25">
      <c r="A17" s="50"/>
      <c r="B17" s="74" t="s">
        <v>246</v>
      </c>
      <c r="C17" t="s">
        <v>12</v>
      </c>
      <c r="D17" s="74"/>
      <c r="E17" s="76">
        <v>44721</v>
      </c>
      <c r="F17" s="104">
        <v>5470</v>
      </c>
    </row>
    <row r="18" spans="1:6" ht="15.75" x14ac:dyDescent="0.25">
      <c r="A18" s="50"/>
      <c r="B18" s="74" t="s">
        <v>246</v>
      </c>
      <c r="C18" t="s">
        <v>12</v>
      </c>
      <c r="D18" s="74"/>
      <c r="E18" s="76">
        <v>44827</v>
      </c>
      <c r="F18" s="104">
        <v>27390</v>
      </c>
    </row>
    <row r="19" spans="1:6" ht="15.75" x14ac:dyDescent="0.25">
      <c r="A19" s="50"/>
      <c r="B19" s="74" t="s">
        <v>246</v>
      </c>
      <c r="C19" t="s">
        <v>12</v>
      </c>
      <c r="D19" s="74"/>
      <c r="E19" s="76">
        <v>44832</v>
      </c>
      <c r="F19" s="104">
        <v>7500</v>
      </c>
    </row>
    <row r="20" spans="1:6" ht="15.75" x14ac:dyDescent="0.25">
      <c r="A20" s="50"/>
      <c r="B20" s="74" t="s">
        <v>246</v>
      </c>
      <c r="C20" t="s">
        <v>12</v>
      </c>
      <c r="D20" s="74"/>
      <c r="E20" s="76">
        <v>44867</v>
      </c>
      <c r="F20" s="104">
        <v>2430</v>
      </c>
    </row>
    <row r="21" spans="1:6" ht="15.75" x14ac:dyDescent="0.25">
      <c r="A21" s="50"/>
      <c r="B21" s="74" t="s">
        <v>246</v>
      </c>
      <c r="C21" t="s">
        <v>12</v>
      </c>
      <c r="D21" s="74"/>
      <c r="E21" s="76">
        <v>44914</v>
      </c>
      <c r="F21" s="104">
        <v>2730</v>
      </c>
    </row>
    <row r="22" spans="1:6" ht="15.75" x14ac:dyDescent="0.25">
      <c r="A22" s="50"/>
      <c r="B22" s="74" t="s">
        <v>246</v>
      </c>
      <c r="C22" t="s">
        <v>12</v>
      </c>
      <c r="D22" s="74"/>
      <c r="E22" s="76">
        <v>44959</v>
      </c>
      <c r="F22" s="104">
        <v>3450</v>
      </c>
    </row>
    <row r="23" spans="1:6" ht="15.75" x14ac:dyDescent="0.25">
      <c r="A23" s="50"/>
      <c r="B23" s="74" t="s">
        <v>246</v>
      </c>
      <c r="C23" t="s">
        <v>12</v>
      </c>
      <c r="D23" s="74"/>
      <c r="E23" s="76">
        <v>44998</v>
      </c>
      <c r="F23" s="104">
        <v>29190</v>
      </c>
    </row>
    <row r="24" spans="1:6" ht="15.75" x14ac:dyDescent="0.25">
      <c r="A24" s="50"/>
      <c r="B24" s="74" t="s">
        <v>246</v>
      </c>
      <c r="C24" t="s">
        <v>12</v>
      </c>
      <c r="D24" s="74"/>
      <c r="E24" s="76">
        <v>45023</v>
      </c>
      <c r="F24" s="104">
        <v>4960</v>
      </c>
    </row>
    <row r="25" spans="1:6" ht="15.75" x14ac:dyDescent="0.25">
      <c r="A25" s="50"/>
      <c r="B25" s="74" t="s">
        <v>246</v>
      </c>
      <c r="C25" t="s">
        <v>12</v>
      </c>
      <c r="D25" s="74"/>
      <c r="E25" s="76">
        <v>45065</v>
      </c>
      <c r="F25" s="104">
        <v>144700</v>
      </c>
    </row>
    <row r="26" spans="1:6" ht="15.75" x14ac:dyDescent="0.25">
      <c r="A26" s="50"/>
      <c r="B26" s="74" t="s">
        <v>246</v>
      </c>
      <c r="C26" t="s">
        <v>12</v>
      </c>
      <c r="D26" s="74"/>
      <c r="E26" s="76">
        <v>45065</v>
      </c>
      <c r="F26" s="104">
        <v>22660</v>
      </c>
    </row>
    <row r="27" spans="1:6" ht="15.75" x14ac:dyDescent="0.25">
      <c r="A27" s="50"/>
      <c r="B27" s="74" t="s">
        <v>246</v>
      </c>
      <c r="C27" t="s">
        <v>12</v>
      </c>
      <c r="D27" s="74"/>
      <c r="E27" s="76">
        <v>45134</v>
      </c>
      <c r="F27" s="104">
        <v>114850</v>
      </c>
    </row>
    <row r="28" spans="1:6" ht="15.75" x14ac:dyDescent="0.25">
      <c r="A28" s="50"/>
      <c r="B28" s="74" t="s">
        <v>247</v>
      </c>
      <c r="C28" t="s">
        <v>248</v>
      </c>
      <c r="D28" s="74" t="s">
        <v>249</v>
      </c>
      <c r="E28" s="76">
        <v>45029</v>
      </c>
      <c r="F28" s="104">
        <v>40000</v>
      </c>
    </row>
    <row r="29" spans="1:6" ht="15.75" x14ac:dyDescent="0.25">
      <c r="A29" s="50"/>
      <c r="B29" s="74" t="s">
        <v>247</v>
      </c>
      <c r="C29" t="s">
        <v>248</v>
      </c>
      <c r="D29" s="74" t="s">
        <v>250</v>
      </c>
      <c r="E29" s="76">
        <v>45083</v>
      </c>
      <c r="F29" s="104">
        <v>40000</v>
      </c>
    </row>
    <row r="30" spans="1:6" ht="15.75" x14ac:dyDescent="0.25">
      <c r="A30" s="50"/>
      <c r="B30" s="74" t="s">
        <v>247</v>
      </c>
      <c r="C30" t="s">
        <v>248</v>
      </c>
      <c r="D30" s="74" t="s">
        <v>251</v>
      </c>
      <c r="E30" s="76">
        <v>45085</v>
      </c>
      <c r="F30" s="104">
        <v>40000</v>
      </c>
    </row>
    <row r="31" spans="1:6" ht="15.75" x14ac:dyDescent="0.25">
      <c r="A31" s="50"/>
      <c r="B31" t="s">
        <v>253</v>
      </c>
      <c r="D31" s="76"/>
      <c r="E31" s="18"/>
      <c r="F31" s="18">
        <v>240500</v>
      </c>
    </row>
    <row r="32" spans="1:6" ht="15.75" x14ac:dyDescent="0.25">
      <c r="A32" s="50"/>
      <c r="B32" t="s">
        <v>254</v>
      </c>
      <c r="D32" s="76"/>
      <c r="E32" s="18"/>
      <c r="F32" s="18">
        <v>200</v>
      </c>
    </row>
    <row r="33" spans="1:6" ht="15.75" x14ac:dyDescent="0.25">
      <c r="A33" s="50"/>
      <c r="B33" t="s">
        <v>255</v>
      </c>
      <c r="D33" s="76"/>
      <c r="E33" s="18"/>
      <c r="F33" s="18">
        <v>56532</v>
      </c>
    </row>
    <row r="34" spans="1:6" ht="15.75" x14ac:dyDescent="0.25">
      <c r="A34" s="50"/>
      <c r="B34" t="s">
        <v>256</v>
      </c>
      <c r="D34" s="76"/>
      <c r="E34" s="18"/>
      <c r="F34" s="18">
        <v>2520</v>
      </c>
    </row>
    <row r="35" spans="1:6" ht="15.75" x14ac:dyDescent="0.25">
      <c r="A35" s="50"/>
      <c r="B35" t="s">
        <v>257</v>
      </c>
      <c r="D35" s="76"/>
      <c r="E35" s="18"/>
      <c r="F35" s="18">
        <v>4500</v>
      </c>
    </row>
    <row r="36" spans="1:6" ht="15.75" x14ac:dyDescent="0.25">
      <c r="A36" s="50"/>
      <c r="B36" t="s">
        <v>258</v>
      </c>
      <c r="D36" s="76"/>
      <c r="E36" s="18"/>
      <c r="F36" s="18">
        <v>779879</v>
      </c>
    </row>
    <row r="37" spans="1:6" ht="15.75" x14ac:dyDescent="0.25">
      <c r="A37" s="50"/>
      <c r="B37" t="s">
        <v>259</v>
      </c>
      <c r="D37" s="76"/>
      <c r="E37" s="18"/>
      <c r="F37" s="18">
        <v>51150</v>
      </c>
    </row>
    <row r="38" spans="1:6" ht="15.75" x14ac:dyDescent="0.25">
      <c r="A38" s="50"/>
      <c r="B38" t="s">
        <v>260</v>
      </c>
      <c r="D38" s="76"/>
      <c r="E38" s="186">
        <v>45018</v>
      </c>
      <c r="F38" s="18">
        <v>5150</v>
      </c>
    </row>
    <row r="39" spans="1:6" ht="15.75" x14ac:dyDescent="0.25">
      <c r="A39" s="50"/>
      <c r="B39" t="s">
        <v>261</v>
      </c>
      <c r="D39" s="76"/>
      <c r="E39" s="107"/>
      <c r="F39" s="107">
        <v>265000</v>
      </c>
    </row>
    <row r="40" spans="1:6" ht="15.75" x14ac:dyDescent="0.25">
      <c r="A40" s="50"/>
      <c r="B40" t="s">
        <v>262</v>
      </c>
      <c r="D40" s="76"/>
      <c r="F40" s="107">
        <v>85743</v>
      </c>
    </row>
    <row r="41" spans="1:6" ht="15.75" x14ac:dyDescent="0.25">
      <c r="A41" s="50"/>
      <c r="B41" t="s">
        <v>263</v>
      </c>
      <c r="D41" s="76"/>
      <c r="F41" s="107">
        <v>148571</v>
      </c>
    </row>
    <row r="42" spans="1:6" ht="15.75" x14ac:dyDescent="0.25">
      <c r="A42" s="50"/>
      <c r="B42" s="80" t="s">
        <v>12</v>
      </c>
      <c r="C42" s="57"/>
      <c r="D42" s="47"/>
      <c r="E42" s="119">
        <v>45145</v>
      </c>
      <c r="F42" s="114">
        <v>238640</v>
      </c>
    </row>
    <row r="43" spans="1:6" ht="15.75" x14ac:dyDescent="0.25">
      <c r="A43" s="50"/>
      <c r="B43" s="80" t="s">
        <v>12</v>
      </c>
      <c r="C43" s="57"/>
      <c r="D43" s="47"/>
      <c r="E43" s="119">
        <v>45145</v>
      </c>
      <c r="F43" s="114">
        <v>47300</v>
      </c>
    </row>
    <row r="44" spans="1:6" ht="15.75" x14ac:dyDescent="0.25">
      <c r="A44" s="50"/>
      <c r="B44" s="80" t="s">
        <v>247</v>
      </c>
      <c r="C44" s="57" t="s">
        <v>344</v>
      </c>
      <c r="D44" s="47"/>
      <c r="E44" s="113">
        <v>45024</v>
      </c>
      <c r="F44" s="114">
        <v>44333</v>
      </c>
    </row>
    <row r="45" spans="1:6" ht="15.75" x14ac:dyDescent="0.25">
      <c r="A45" s="50"/>
      <c r="B45" s="80" t="s">
        <v>345</v>
      </c>
      <c r="C45" s="57" t="s">
        <v>239</v>
      </c>
      <c r="D45" s="47"/>
      <c r="E45" s="113">
        <v>45115</v>
      </c>
      <c r="F45" s="114">
        <v>20792</v>
      </c>
    </row>
    <row r="46" spans="1:6" ht="15.75" x14ac:dyDescent="0.25">
      <c r="A46" s="50"/>
      <c r="B46" s="80" t="s">
        <v>345</v>
      </c>
      <c r="C46" s="57" t="s">
        <v>239</v>
      </c>
      <c r="D46" s="47"/>
      <c r="E46" s="113">
        <v>45238</v>
      </c>
      <c r="F46" s="114">
        <v>17186</v>
      </c>
    </row>
    <row r="47" spans="1:6" ht="15.75" x14ac:dyDescent="0.25">
      <c r="A47" s="50"/>
      <c r="B47" s="80" t="s">
        <v>348</v>
      </c>
      <c r="C47" s="57" t="s">
        <v>347</v>
      </c>
      <c r="D47" s="47"/>
      <c r="E47" s="120"/>
      <c r="F47" s="114">
        <v>1010660.8</v>
      </c>
    </row>
    <row r="48" spans="1:6" ht="15.75" x14ac:dyDescent="0.25">
      <c r="A48" s="50"/>
      <c r="B48" s="80" t="s">
        <v>253</v>
      </c>
      <c r="C48" s="57" t="s">
        <v>347</v>
      </c>
      <c r="D48" s="47"/>
      <c r="E48" s="120"/>
      <c r="F48" s="114">
        <v>176772</v>
      </c>
    </row>
    <row r="49" spans="1:6" ht="15.75" x14ac:dyDescent="0.25">
      <c r="A49" s="50"/>
      <c r="B49" s="80" t="s">
        <v>350</v>
      </c>
      <c r="C49" s="57" t="s">
        <v>347</v>
      </c>
      <c r="D49" s="47"/>
      <c r="E49" s="120"/>
      <c r="F49" s="114">
        <v>4415938</v>
      </c>
    </row>
    <row r="50" spans="1:6" ht="15.75" x14ac:dyDescent="0.25">
      <c r="A50" s="50"/>
      <c r="B50" s="80" t="s">
        <v>351</v>
      </c>
      <c r="C50" s="57" t="s">
        <v>347</v>
      </c>
      <c r="D50" s="47"/>
      <c r="E50" s="120"/>
      <c r="F50" s="114">
        <v>10976596</v>
      </c>
    </row>
    <row r="51" spans="1:6" ht="15.75" x14ac:dyDescent="0.25">
      <c r="A51" s="50"/>
      <c r="B51" s="80" t="s">
        <v>352</v>
      </c>
      <c r="C51" s="57" t="s">
        <v>347</v>
      </c>
      <c r="D51" s="47"/>
      <c r="E51" s="120"/>
      <c r="F51" s="114">
        <v>5000</v>
      </c>
    </row>
    <row r="52" spans="1:6" ht="16.5" thickBot="1" x14ac:dyDescent="0.3">
      <c r="A52" s="50"/>
      <c r="B52" s="80" t="s">
        <v>353</v>
      </c>
      <c r="C52" s="57" t="s">
        <v>347</v>
      </c>
      <c r="D52" s="47"/>
      <c r="E52" s="120"/>
      <c r="F52" s="114">
        <v>8850</v>
      </c>
    </row>
    <row r="53" spans="1:6" ht="15.75" x14ac:dyDescent="0.25">
      <c r="A53" s="50"/>
      <c r="B53" s="57" t="s">
        <v>12</v>
      </c>
      <c r="C53" s="57"/>
      <c r="D53" s="47"/>
      <c r="E53" s="122">
        <v>45190</v>
      </c>
      <c r="F53" s="114">
        <v>82350</v>
      </c>
    </row>
    <row r="54" spans="1:6" ht="15.75" x14ac:dyDescent="0.25">
      <c r="A54" s="50"/>
      <c r="B54" s="57" t="s">
        <v>12</v>
      </c>
      <c r="C54" s="57"/>
      <c r="D54" s="47"/>
      <c r="E54" s="123">
        <v>45190</v>
      </c>
      <c r="F54" s="114">
        <v>61990</v>
      </c>
    </row>
    <row r="55" spans="1:6" ht="15.75" x14ac:dyDescent="0.25">
      <c r="A55" s="50"/>
      <c r="B55" s="57" t="s">
        <v>12</v>
      </c>
      <c r="C55" s="57"/>
      <c r="D55" s="47"/>
      <c r="E55" s="123">
        <v>45196</v>
      </c>
      <c r="F55" s="114">
        <v>24820</v>
      </c>
    </row>
    <row r="56" spans="1:6" ht="16.5" thickBot="1" x14ac:dyDescent="0.3">
      <c r="A56" s="50"/>
      <c r="B56" s="57" t="s">
        <v>12</v>
      </c>
      <c r="C56" s="57"/>
      <c r="D56" s="47"/>
      <c r="E56" s="124">
        <v>45196</v>
      </c>
      <c r="F56" s="114">
        <v>143508</v>
      </c>
    </row>
    <row r="57" spans="1:6" ht="15.75" x14ac:dyDescent="0.25">
      <c r="A57" s="50"/>
      <c r="B57" s="57" t="s">
        <v>238</v>
      </c>
      <c r="C57" s="57" t="s">
        <v>239</v>
      </c>
      <c r="D57" s="47"/>
      <c r="E57" s="120">
        <v>44935</v>
      </c>
      <c r="F57" s="114">
        <v>1000</v>
      </c>
    </row>
    <row r="58" spans="1:6" ht="15.75" x14ac:dyDescent="0.25">
      <c r="A58" s="50"/>
      <c r="B58" s="57" t="s">
        <v>238</v>
      </c>
      <c r="C58" s="57" t="s">
        <v>239</v>
      </c>
      <c r="D58" s="47"/>
      <c r="E58" s="120">
        <v>44935</v>
      </c>
      <c r="F58" s="114">
        <v>26000</v>
      </c>
    </row>
    <row r="59" spans="1:6" ht="15.75" x14ac:dyDescent="0.25">
      <c r="A59" s="50"/>
      <c r="B59" s="57" t="s">
        <v>247</v>
      </c>
      <c r="C59" s="57" t="s">
        <v>248</v>
      </c>
      <c r="D59" s="47"/>
      <c r="E59" s="120">
        <v>44935</v>
      </c>
      <c r="F59" s="114">
        <v>49032</v>
      </c>
    </row>
    <row r="60" spans="1:6" ht="15.75" x14ac:dyDescent="0.25">
      <c r="A60" s="50"/>
      <c r="B60" s="57" t="s">
        <v>348</v>
      </c>
      <c r="C60" s="57" t="s">
        <v>347</v>
      </c>
      <c r="D60" s="47"/>
      <c r="E60" s="120"/>
      <c r="F60" s="114">
        <v>25101</v>
      </c>
    </row>
    <row r="61" spans="1:6" ht="15.75" x14ac:dyDescent="0.25">
      <c r="A61" s="50"/>
      <c r="B61" s="57" t="s">
        <v>354</v>
      </c>
      <c r="C61" s="57" t="s">
        <v>347</v>
      </c>
      <c r="D61" s="47"/>
      <c r="E61" s="120"/>
      <c r="F61" s="114">
        <v>25101</v>
      </c>
    </row>
    <row r="62" spans="1:6" ht="15.75" x14ac:dyDescent="0.25">
      <c r="A62" s="50"/>
      <c r="B62" s="57" t="s">
        <v>355</v>
      </c>
      <c r="C62" s="57" t="s">
        <v>347</v>
      </c>
      <c r="D62" s="47"/>
      <c r="E62" s="120"/>
      <c r="F62" s="114">
        <v>5000</v>
      </c>
    </row>
    <row r="63" spans="1:6" ht="15.75" x14ac:dyDescent="0.25">
      <c r="A63" s="50"/>
      <c r="B63" s="57" t="s">
        <v>260</v>
      </c>
      <c r="C63" s="57" t="s">
        <v>347</v>
      </c>
      <c r="D63" s="47"/>
      <c r="E63" s="120">
        <v>45170</v>
      </c>
      <c r="F63" s="114">
        <v>3600</v>
      </c>
    </row>
    <row r="64" spans="1:6" ht="16.5" thickBot="1" x14ac:dyDescent="0.3">
      <c r="A64" s="47"/>
      <c r="B64" s="57" t="s">
        <v>357</v>
      </c>
      <c r="C64" s="57"/>
      <c r="D64" s="47"/>
      <c r="E64" s="120"/>
      <c r="F64" s="114">
        <v>15000</v>
      </c>
    </row>
    <row r="65" spans="1:6" ht="15.75" x14ac:dyDescent="0.25">
      <c r="A65" s="47"/>
      <c r="B65" s="125" t="s">
        <v>348</v>
      </c>
      <c r="C65" s="164" t="s">
        <v>347</v>
      </c>
      <c r="D65" s="125"/>
      <c r="E65" s="164"/>
      <c r="F65" s="121">
        <v>2594.16</v>
      </c>
    </row>
    <row r="66" spans="1:6" ht="15.75" x14ac:dyDescent="0.25">
      <c r="A66" s="47"/>
      <c r="B66" s="125" t="s">
        <v>349</v>
      </c>
      <c r="C66" s="57" t="s">
        <v>347</v>
      </c>
      <c r="D66" s="125"/>
      <c r="E66" s="57"/>
      <c r="F66" s="121">
        <v>2092838</v>
      </c>
    </row>
    <row r="67" spans="1:6" ht="15.75" x14ac:dyDescent="0.25">
      <c r="A67" s="47"/>
      <c r="B67" s="125" t="s">
        <v>370</v>
      </c>
      <c r="C67" s="57" t="s">
        <v>347</v>
      </c>
      <c r="D67" s="125"/>
      <c r="E67" s="57"/>
      <c r="F67" s="121">
        <v>18844</v>
      </c>
    </row>
    <row r="68" spans="1:6" ht="15.75" x14ac:dyDescent="0.25">
      <c r="A68" s="47"/>
      <c r="B68" s="125" t="s">
        <v>352</v>
      </c>
      <c r="C68" s="57" t="s">
        <v>347</v>
      </c>
      <c r="D68" s="125"/>
      <c r="E68" s="57"/>
      <c r="F68" s="121">
        <v>5000</v>
      </c>
    </row>
    <row r="69" spans="1:6" ht="15.75" x14ac:dyDescent="0.25">
      <c r="A69" s="47"/>
      <c r="B69" s="125" t="s">
        <v>371</v>
      </c>
      <c r="C69" s="57" t="s">
        <v>347</v>
      </c>
      <c r="D69" s="125"/>
      <c r="E69" s="57"/>
      <c r="F69" s="121">
        <v>400</v>
      </c>
    </row>
    <row r="70" spans="1:6" ht="15.75" x14ac:dyDescent="0.25">
      <c r="A70" s="47"/>
      <c r="B70" s="125" t="s">
        <v>254</v>
      </c>
      <c r="C70" s="57" t="s">
        <v>347</v>
      </c>
      <c r="D70" s="125"/>
      <c r="E70" s="57"/>
      <c r="F70" s="121">
        <v>8450</v>
      </c>
    </row>
    <row r="71" spans="1:6" ht="16.5" thickBot="1" x14ac:dyDescent="0.3">
      <c r="A71" s="47"/>
      <c r="B71" s="125" t="s">
        <v>372</v>
      </c>
      <c r="C71" s="57" t="s">
        <v>347</v>
      </c>
      <c r="D71" s="125"/>
      <c r="E71" s="57"/>
      <c r="F71" s="121">
        <v>8386.6</v>
      </c>
    </row>
    <row r="72" spans="1:6" ht="15.75" x14ac:dyDescent="0.25">
      <c r="A72" s="47"/>
      <c r="B72" s="125" t="s">
        <v>373</v>
      </c>
      <c r="C72" s="164"/>
      <c r="D72" s="125"/>
      <c r="E72" s="111">
        <v>45224</v>
      </c>
      <c r="F72" s="166">
        <v>773667</v>
      </c>
    </row>
    <row r="73" spans="1:6" ht="16.5" thickBot="1" x14ac:dyDescent="0.3">
      <c r="A73" s="47"/>
      <c r="B73" s="125" t="s">
        <v>373</v>
      </c>
      <c r="C73" s="165"/>
      <c r="D73" s="125"/>
      <c r="E73" s="112">
        <v>45224</v>
      </c>
      <c r="F73" s="167">
        <v>29597</v>
      </c>
    </row>
    <row r="74" spans="1:6" ht="15.75" x14ac:dyDescent="0.25">
      <c r="A74" s="47"/>
      <c r="B74" s="125" t="s">
        <v>260</v>
      </c>
      <c r="C74" s="164"/>
      <c r="D74" s="125"/>
      <c r="E74" s="168">
        <v>45200</v>
      </c>
      <c r="F74" s="121">
        <v>4500</v>
      </c>
    </row>
    <row r="75" spans="1:6" ht="16.5" thickBot="1" x14ac:dyDescent="0.3">
      <c r="A75" s="47"/>
      <c r="B75" s="125" t="s">
        <v>260</v>
      </c>
      <c r="C75" s="165"/>
      <c r="D75" s="125"/>
      <c r="E75" s="169">
        <v>45231</v>
      </c>
      <c r="F75" s="121">
        <v>2700</v>
      </c>
    </row>
    <row r="76" spans="1:6" ht="15.75" x14ac:dyDescent="0.25">
      <c r="A76" s="47"/>
      <c r="B76" s="125" t="s">
        <v>248</v>
      </c>
      <c r="C76" s="164"/>
      <c r="D76" s="125" t="s">
        <v>374</v>
      </c>
      <c r="E76" s="168">
        <v>45215</v>
      </c>
      <c r="F76" s="121">
        <v>52333</v>
      </c>
    </row>
    <row r="77" spans="1:6" ht="15.75" x14ac:dyDescent="0.25">
      <c r="A77" s="47"/>
      <c r="B77" s="125" t="s">
        <v>248</v>
      </c>
      <c r="C77" s="57"/>
      <c r="D77" s="125" t="s">
        <v>375</v>
      </c>
      <c r="E77" s="170">
        <v>45231</v>
      </c>
      <c r="F77" s="121">
        <v>52258</v>
      </c>
    </row>
    <row r="78" spans="1:6" ht="16.5" thickBot="1" x14ac:dyDescent="0.3">
      <c r="A78" s="47"/>
      <c r="B78" s="125" t="s">
        <v>248</v>
      </c>
      <c r="C78" s="165"/>
      <c r="D78" s="125" t="s">
        <v>376</v>
      </c>
      <c r="E78" s="169">
        <v>45261</v>
      </c>
      <c r="F78" s="121">
        <v>50000</v>
      </c>
    </row>
    <row r="79" spans="1:6" ht="15.75" x14ac:dyDescent="0.25">
      <c r="A79" s="47"/>
      <c r="B79" s="164" t="s">
        <v>377</v>
      </c>
      <c r="C79" s="125" t="s">
        <v>239</v>
      </c>
      <c r="D79" s="164" t="s">
        <v>378</v>
      </c>
      <c r="E79" s="171">
        <v>45208</v>
      </c>
      <c r="F79" s="172">
        <v>480</v>
      </c>
    </row>
    <row r="80" spans="1:6" ht="15.75" x14ac:dyDescent="0.25">
      <c r="A80" s="47"/>
      <c r="B80" s="57" t="s">
        <v>238</v>
      </c>
      <c r="C80" s="125" t="s">
        <v>239</v>
      </c>
      <c r="D80" s="57" t="s">
        <v>379</v>
      </c>
      <c r="E80" s="173">
        <v>45215</v>
      </c>
      <c r="F80" s="174">
        <v>1000</v>
      </c>
    </row>
    <row r="81" spans="1:6" ht="15.75" x14ac:dyDescent="0.25">
      <c r="A81" s="47"/>
      <c r="B81" s="57" t="s">
        <v>380</v>
      </c>
      <c r="C81" s="125" t="s">
        <v>239</v>
      </c>
      <c r="D81" s="57" t="s">
        <v>381</v>
      </c>
      <c r="E81" s="173">
        <v>45237</v>
      </c>
      <c r="F81" s="174">
        <v>700000</v>
      </c>
    </row>
    <row r="82" spans="1:6" ht="15.75" x14ac:dyDescent="0.25">
      <c r="A82" s="47"/>
      <c r="B82" s="57" t="s">
        <v>382</v>
      </c>
      <c r="C82" s="125" t="s">
        <v>239</v>
      </c>
      <c r="D82" s="57" t="s">
        <v>383</v>
      </c>
      <c r="E82" s="173">
        <v>45238</v>
      </c>
      <c r="F82" s="174">
        <v>700000</v>
      </c>
    </row>
    <row r="83" spans="1:6" ht="15.75" x14ac:dyDescent="0.25">
      <c r="A83" s="47"/>
      <c r="B83" s="57" t="s">
        <v>244</v>
      </c>
      <c r="C83" s="125" t="s">
        <v>239</v>
      </c>
      <c r="D83" s="57" t="s">
        <v>384</v>
      </c>
      <c r="E83" s="173">
        <v>45238</v>
      </c>
      <c r="F83" s="174">
        <v>700000</v>
      </c>
    </row>
    <row r="84" spans="1:6" ht="16.5" thickBot="1" x14ac:dyDescent="0.3">
      <c r="A84" s="47"/>
      <c r="B84" s="165" t="s">
        <v>238</v>
      </c>
      <c r="C84" s="125" t="s">
        <v>239</v>
      </c>
      <c r="D84" s="165" t="s">
        <v>385</v>
      </c>
      <c r="E84" s="173">
        <v>45238</v>
      </c>
      <c r="F84" s="175">
        <v>1000</v>
      </c>
    </row>
    <row r="85" spans="1:6" ht="15.75" x14ac:dyDescent="0.25">
      <c r="A85" s="47"/>
      <c r="B85" s="57" t="s">
        <v>12</v>
      </c>
      <c r="C85" s="57"/>
      <c r="D85" s="47"/>
      <c r="E85" s="168">
        <v>45222</v>
      </c>
      <c r="F85" s="114">
        <v>64580</v>
      </c>
    </row>
    <row r="86" spans="1:6" ht="15.75" x14ac:dyDescent="0.25">
      <c r="A86" s="47"/>
      <c r="B86" s="57" t="s">
        <v>12</v>
      </c>
      <c r="C86" s="57"/>
      <c r="D86" s="47"/>
      <c r="E86" s="170">
        <v>45222</v>
      </c>
      <c r="F86" s="114">
        <v>83200</v>
      </c>
    </row>
    <row r="87" spans="1:6" ht="16.5" thickBot="1" x14ac:dyDescent="0.3">
      <c r="A87" s="47"/>
      <c r="B87" s="57" t="s">
        <v>12</v>
      </c>
      <c r="C87" s="57"/>
      <c r="D87" s="47"/>
      <c r="E87" s="169">
        <v>45286</v>
      </c>
      <c r="F87" s="114">
        <v>188300</v>
      </c>
    </row>
    <row r="88" spans="1:6" ht="15.75" x14ac:dyDescent="0.25">
      <c r="A88" s="47"/>
      <c r="B88" s="57" t="s">
        <v>253</v>
      </c>
      <c r="C88" s="57"/>
      <c r="D88" s="47"/>
      <c r="E88" s="168">
        <v>45209</v>
      </c>
      <c r="F88" s="114">
        <v>60209</v>
      </c>
    </row>
    <row r="89" spans="1:6" ht="15.75" x14ac:dyDescent="0.25">
      <c r="A89" s="47"/>
      <c r="B89" s="57" t="s">
        <v>253</v>
      </c>
      <c r="C89" s="57"/>
      <c r="D89" s="47"/>
      <c r="E89" s="170">
        <v>45209</v>
      </c>
      <c r="F89" s="114">
        <v>115800</v>
      </c>
    </row>
    <row r="90" spans="1:6" ht="15.75" x14ac:dyDescent="0.25">
      <c r="A90" s="47"/>
      <c r="B90" s="57" t="s">
        <v>253</v>
      </c>
      <c r="C90" s="57"/>
      <c r="D90" s="47"/>
      <c r="E90" s="170">
        <v>45238</v>
      </c>
      <c r="F90" s="114">
        <v>107241</v>
      </c>
    </row>
    <row r="91" spans="1:6" ht="16.5" thickBot="1" x14ac:dyDescent="0.3">
      <c r="A91" s="47"/>
      <c r="B91" s="57" t="s">
        <v>253</v>
      </c>
      <c r="C91" s="57"/>
      <c r="D91" s="47"/>
      <c r="E91" s="170">
        <v>45280</v>
      </c>
      <c r="F91" s="114">
        <v>129300</v>
      </c>
    </row>
    <row r="92" spans="1:6" ht="15.75" x14ac:dyDescent="0.25">
      <c r="A92" s="47"/>
      <c r="B92" s="125" t="s">
        <v>348</v>
      </c>
      <c r="C92" s="164" t="s">
        <v>347</v>
      </c>
      <c r="D92" s="125"/>
      <c r="E92" s="164"/>
      <c r="F92" s="121">
        <v>2594.16</v>
      </c>
    </row>
    <row r="93" spans="1:6" ht="15.75" x14ac:dyDescent="0.25">
      <c r="A93" s="47"/>
      <c r="B93" s="125" t="s">
        <v>349</v>
      </c>
      <c r="C93" s="57" t="s">
        <v>347</v>
      </c>
      <c r="D93" s="125"/>
      <c r="E93" s="57"/>
      <c r="F93" s="121">
        <v>2092838</v>
      </c>
    </row>
    <row r="94" spans="1:6" ht="15.75" x14ac:dyDescent="0.25">
      <c r="A94" s="47"/>
      <c r="B94" s="125" t="s">
        <v>370</v>
      </c>
      <c r="C94" s="57" t="s">
        <v>347</v>
      </c>
      <c r="D94" s="125"/>
      <c r="E94" s="57"/>
      <c r="F94" s="121">
        <v>18844</v>
      </c>
    </row>
    <row r="95" spans="1:6" ht="15.75" x14ac:dyDescent="0.25">
      <c r="A95" s="47"/>
      <c r="B95" s="125" t="s">
        <v>352</v>
      </c>
      <c r="C95" s="57" t="s">
        <v>347</v>
      </c>
      <c r="D95" s="125"/>
      <c r="E95" s="57"/>
      <c r="F95" s="121">
        <v>5000</v>
      </c>
    </row>
    <row r="96" spans="1:6" ht="15.75" x14ac:dyDescent="0.25">
      <c r="A96" s="47"/>
      <c r="B96" s="125" t="s">
        <v>371</v>
      </c>
      <c r="C96" s="57" t="s">
        <v>347</v>
      </c>
      <c r="D96" s="125"/>
      <c r="E96" s="57"/>
      <c r="F96" s="121">
        <v>400</v>
      </c>
    </row>
    <row r="97" spans="1:6" ht="15.75" x14ac:dyDescent="0.25">
      <c r="A97" s="47"/>
      <c r="B97" s="125" t="s">
        <v>254</v>
      </c>
      <c r="C97" s="57" t="s">
        <v>347</v>
      </c>
      <c r="D97" s="125"/>
      <c r="E97" s="57"/>
      <c r="F97" s="121">
        <v>8450</v>
      </c>
    </row>
    <row r="98" spans="1:6" ht="15.75" x14ac:dyDescent="0.25">
      <c r="A98" s="47"/>
      <c r="B98" s="125" t="s">
        <v>372</v>
      </c>
      <c r="C98" s="57" t="s">
        <v>347</v>
      </c>
      <c r="D98" s="125"/>
      <c r="E98" s="57"/>
      <c r="F98" s="121">
        <v>8386.6</v>
      </c>
    </row>
    <row r="99" spans="1:6" ht="15.75" x14ac:dyDescent="0.25">
      <c r="A99" s="47"/>
      <c r="B99" s="125" t="s">
        <v>258</v>
      </c>
      <c r="C99" s="125"/>
      <c r="D99" s="125"/>
      <c r="E99" s="173">
        <v>45054</v>
      </c>
      <c r="F99" s="184">
        <v>44700</v>
      </c>
    </row>
    <row r="100" spans="1:6" ht="15.75" x14ac:dyDescent="0.25">
      <c r="A100" s="47"/>
      <c r="B100" s="125" t="s">
        <v>258</v>
      </c>
      <c r="C100" s="125"/>
      <c r="D100" s="125"/>
      <c r="E100" s="173">
        <v>45054</v>
      </c>
      <c r="F100" s="184">
        <v>37900</v>
      </c>
    </row>
    <row r="101" spans="1:6" ht="15.75" x14ac:dyDescent="0.25">
      <c r="A101" s="47"/>
      <c r="B101" s="125" t="s">
        <v>258</v>
      </c>
      <c r="C101" s="125"/>
      <c r="D101" s="125"/>
      <c r="E101" s="173">
        <v>45054</v>
      </c>
      <c r="F101" s="184">
        <v>83150</v>
      </c>
    </row>
    <row r="102" spans="1:6" ht="15.75" x14ac:dyDescent="0.25">
      <c r="A102" s="47"/>
      <c r="B102" s="125" t="s">
        <v>258</v>
      </c>
      <c r="C102" s="125"/>
      <c r="D102" s="125"/>
      <c r="E102" s="173">
        <v>45057</v>
      </c>
      <c r="F102" s="185">
        <v>4060</v>
      </c>
    </row>
    <row r="103" spans="1:6" ht="15.75" x14ac:dyDescent="0.25">
      <c r="A103" s="47"/>
      <c r="B103" s="125" t="s">
        <v>258</v>
      </c>
      <c r="C103" s="125"/>
      <c r="D103" s="125"/>
      <c r="E103" s="173">
        <v>45057</v>
      </c>
      <c r="F103" s="185">
        <v>34493</v>
      </c>
    </row>
    <row r="104" spans="1:6" ht="15.75" x14ac:dyDescent="0.25">
      <c r="A104" s="47"/>
      <c r="B104" s="125" t="s">
        <v>258</v>
      </c>
      <c r="C104" s="125"/>
      <c r="D104" s="125"/>
      <c r="E104" s="173">
        <v>45057</v>
      </c>
      <c r="F104" s="185">
        <v>23550</v>
      </c>
    </row>
    <row r="105" spans="1:6" ht="15.75" x14ac:dyDescent="0.25">
      <c r="A105" s="47"/>
      <c r="B105" s="125" t="s">
        <v>258</v>
      </c>
      <c r="C105" s="125"/>
      <c r="D105" s="125"/>
      <c r="E105" s="173">
        <v>45078</v>
      </c>
      <c r="F105" s="185">
        <v>44700</v>
      </c>
    </row>
    <row r="106" spans="1:6" ht="15.75" x14ac:dyDescent="0.25">
      <c r="A106" s="47"/>
      <c r="B106" s="125" t="s">
        <v>258</v>
      </c>
      <c r="C106" s="125"/>
      <c r="D106" s="125"/>
      <c r="E106" s="173">
        <v>45078</v>
      </c>
      <c r="F106" s="185">
        <v>37900</v>
      </c>
    </row>
    <row r="107" spans="1:6" ht="15.75" x14ac:dyDescent="0.25">
      <c r="A107" s="47"/>
      <c r="B107" s="125" t="s">
        <v>258</v>
      </c>
      <c r="C107" s="125"/>
      <c r="D107" s="125"/>
      <c r="E107" s="173">
        <v>45078</v>
      </c>
      <c r="F107" s="185">
        <v>83150</v>
      </c>
    </row>
    <row r="108" spans="1:6" ht="15.75" x14ac:dyDescent="0.25">
      <c r="A108" s="47"/>
      <c r="B108" s="125" t="s">
        <v>258</v>
      </c>
      <c r="C108" s="125"/>
      <c r="D108" s="125"/>
      <c r="E108" s="173">
        <v>45078</v>
      </c>
      <c r="F108" s="185">
        <v>20300</v>
      </c>
    </row>
    <row r="109" spans="1:6" ht="15.75" x14ac:dyDescent="0.25">
      <c r="A109" s="47"/>
      <c r="B109" s="125" t="s">
        <v>258</v>
      </c>
      <c r="C109" s="125"/>
      <c r="D109" s="125"/>
      <c r="E109" s="173">
        <v>45078</v>
      </c>
      <c r="F109" s="185">
        <v>39800</v>
      </c>
    </row>
    <row r="110" spans="1:6" ht="15.75" x14ac:dyDescent="0.25">
      <c r="A110" s="47"/>
      <c r="B110" s="125" t="s">
        <v>258</v>
      </c>
      <c r="C110" s="125"/>
      <c r="D110" s="125"/>
      <c r="E110" s="173">
        <v>45078</v>
      </c>
      <c r="F110" s="185">
        <v>23550</v>
      </c>
    </row>
    <row r="111" spans="1:6" ht="15.75" x14ac:dyDescent="0.25">
      <c r="A111" s="47"/>
      <c r="B111" s="125" t="s">
        <v>258</v>
      </c>
      <c r="C111" s="125"/>
      <c r="D111" s="125"/>
      <c r="E111" s="173">
        <v>45078</v>
      </c>
      <c r="F111" s="185">
        <v>23226</v>
      </c>
    </row>
    <row r="112" spans="1:6" ht="15.75" x14ac:dyDescent="0.25">
      <c r="A112" s="47"/>
      <c r="B112" s="125" t="s">
        <v>258</v>
      </c>
      <c r="C112" s="125"/>
      <c r="D112" s="125"/>
      <c r="E112" s="173">
        <v>45108</v>
      </c>
      <c r="F112" s="185">
        <v>44700</v>
      </c>
    </row>
    <row r="113" spans="1:6" ht="15.75" x14ac:dyDescent="0.25">
      <c r="A113" s="47"/>
      <c r="B113" s="125" t="s">
        <v>258</v>
      </c>
      <c r="C113" s="125"/>
      <c r="D113" s="125"/>
      <c r="E113" s="173">
        <v>45108</v>
      </c>
      <c r="F113" s="185">
        <v>37900</v>
      </c>
    </row>
    <row r="114" spans="1:6" ht="15.75" x14ac:dyDescent="0.25">
      <c r="A114" s="47"/>
      <c r="B114" s="125" t="s">
        <v>258</v>
      </c>
      <c r="C114" s="125"/>
      <c r="D114" s="125"/>
      <c r="E114" s="173">
        <v>45108</v>
      </c>
      <c r="F114" s="185">
        <v>83150</v>
      </c>
    </row>
    <row r="115" spans="1:6" ht="15.75" x14ac:dyDescent="0.25">
      <c r="A115" s="47"/>
      <c r="B115" s="125" t="s">
        <v>258</v>
      </c>
      <c r="C115" s="125"/>
      <c r="D115" s="125"/>
      <c r="E115" s="173">
        <v>45108</v>
      </c>
      <c r="F115" s="185">
        <v>20300</v>
      </c>
    </row>
    <row r="116" spans="1:6" ht="15.75" x14ac:dyDescent="0.25">
      <c r="A116" s="47"/>
      <c r="B116" s="125" t="s">
        <v>258</v>
      </c>
      <c r="C116" s="125"/>
      <c r="D116" s="125"/>
      <c r="E116" s="173">
        <v>45108</v>
      </c>
      <c r="F116" s="185">
        <v>39800</v>
      </c>
    </row>
    <row r="117" spans="1:6" ht="15.75" x14ac:dyDescent="0.25">
      <c r="A117" s="47"/>
      <c r="B117" s="125" t="s">
        <v>258</v>
      </c>
      <c r="C117" s="125"/>
      <c r="D117" s="125"/>
      <c r="E117" s="173">
        <v>45108</v>
      </c>
      <c r="F117" s="185">
        <v>23550</v>
      </c>
    </row>
    <row r="118" spans="1:6" ht="15.75" x14ac:dyDescent="0.25">
      <c r="A118" s="47"/>
      <c r="B118" s="125" t="s">
        <v>258</v>
      </c>
      <c r="C118" s="125"/>
      <c r="D118" s="125"/>
      <c r="E118" s="173">
        <v>45108</v>
      </c>
      <c r="F118" s="185">
        <v>30000</v>
      </c>
    </row>
    <row r="119" spans="1:6" ht="15.75" x14ac:dyDescent="0.25">
      <c r="A119" s="47"/>
      <c r="B119" s="125" t="s">
        <v>258</v>
      </c>
      <c r="C119" s="125"/>
      <c r="D119" s="125"/>
      <c r="E119" s="173">
        <v>45139</v>
      </c>
      <c r="F119" s="185">
        <v>44700</v>
      </c>
    </row>
    <row r="120" spans="1:6" ht="15.75" x14ac:dyDescent="0.25">
      <c r="A120" s="47"/>
      <c r="B120" s="125" t="s">
        <v>258</v>
      </c>
      <c r="C120" s="125"/>
      <c r="D120" s="125"/>
      <c r="E120" s="173">
        <v>45139</v>
      </c>
      <c r="F120" s="185">
        <v>37900</v>
      </c>
    </row>
    <row r="121" spans="1:6" ht="15.75" x14ac:dyDescent="0.25">
      <c r="A121" s="47"/>
      <c r="B121" s="125" t="s">
        <v>258</v>
      </c>
      <c r="C121" s="125"/>
      <c r="D121" s="125"/>
      <c r="E121" s="173">
        <v>45139</v>
      </c>
      <c r="F121" s="185">
        <v>83150</v>
      </c>
    </row>
    <row r="122" spans="1:6" ht="15.75" x14ac:dyDescent="0.25">
      <c r="A122" s="47"/>
      <c r="B122" s="125" t="s">
        <v>258</v>
      </c>
      <c r="C122" s="125"/>
      <c r="D122" s="125"/>
      <c r="E122" s="173">
        <v>45139</v>
      </c>
      <c r="F122" s="185">
        <v>20300</v>
      </c>
    </row>
    <row r="123" spans="1:6" ht="15.75" x14ac:dyDescent="0.25">
      <c r="A123" s="47"/>
      <c r="B123" s="125" t="s">
        <v>258</v>
      </c>
      <c r="C123" s="125"/>
      <c r="D123" s="125"/>
      <c r="E123" s="173">
        <v>45139</v>
      </c>
      <c r="F123" s="185">
        <v>39800</v>
      </c>
    </row>
    <row r="124" spans="1:6" ht="15.75" x14ac:dyDescent="0.25">
      <c r="A124" s="47"/>
      <c r="B124" s="125" t="s">
        <v>258</v>
      </c>
      <c r="C124" s="125"/>
      <c r="D124" s="125"/>
      <c r="E124" s="173">
        <v>45139</v>
      </c>
      <c r="F124" s="185">
        <v>23550</v>
      </c>
    </row>
    <row r="125" spans="1:6" ht="15.75" x14ac:dyDescent="0.25">
      <c r="A125" s="47"/>
      <c r="B125" s="125" t="s">
        <v>258</v>
      </c>
      <c r="C125" s="125"/>
      <c r="D125" s="125"/>
      <c r="E125" s="173">
        <v>45139</v>
      </c>
      <c r="F125" s="185">
        <v>30000</v>
      </c>
    </row>
    <row r="126" spans="1:6" ht="15.75" x14ac:dyDescent="0.25">
      <c r="A126" s="47"/>
      <c r="B126" s="125" t="s">
        <v>258</v>
      </c>
      <c r="C126" s="125"/>
      <c r="D126" s="125"/>
      <c r="E126" s="173">
        <v>45155</v>
      </c>
      <c r="F126" s="185">
        <v>65000</v>
      </c>
    </row>
    <row r="127" spans="1:6" ht="15.75" x14ac:dyDescent="0.25">
      <c r="A127" s="47"/>
      <c r="B127" s="125" t="s">
        <v>258</v>
      </c>
      <c r="C127" s="125"/>
      <c r="D127" s="125"/>
      <c r="E127" s="173">
        <v>45170</v>
      </c>
      <c r="F127" s="185">
        <v>65000</v>
      </c>
    </row>
    <row r="128" spans="1:6" ht="15.75" x14ac:dyDescent="0.25">
      <c r="A128" s="47"/>
      <c r="B128" s="125" t="s">
        <v>258</v>
      </c>
      <c r="C128" s="125"/>
      <c r="D128" s="125"/>
      <c r="E128" s="173">
        <v>45170</v>
      </c>
      <c r="F128" s="185">
        <v>44700</v>
      </c>
    </row>
    <row r="129" spans="1:6" ht="15.75" x14ac:dyDescent="0.25">
      <c r="A129" s="47"/>
      <c r="B129" s="125" t="s">
        <v>258</v>
      </c>
      <c r="C129" s="125"/>
      <c r="D129" s="125"/>
      <c r="E129" s="173">
        <v>45170</v>
      </c>
      <c r="F129" s="185">
        <v>83150</v>
      </c>
    </row>
    <row r="130" spans="1:6" ht="15.75" x14ac:dyDescent="0.25">
      <c r="A130" s="47"/>
      <c r="B130" s="125" t="s">
        <v>258</v>
      </c>
      <c r="C130" s="125"/>
      <c r="D130" s="125"/>
      <c r="E130" s="173">
        <v>45170</v>
      </c>
      <c r="F130" s="185">
        <v>20300</v>
      </c>
    </row>
    <row r="131" spans="1:6" ht="15.75" x14ac:dyDescent="0.25">
      <c r="A131" s="47"/>
      <c r="B131" s="125" t="s">
        <v>258</v>
      </c>
      <c r="C131" s="125"/>
      <c r="D131" s="125"/>
      <c r="E131" s="173">
        <v>45170</v>
      </c>
      <c r="F131" s="185">
        <v>39800</v>
      </c>
    </row>
    <row r="132" spans="1:6" ht="15.75" x14ac:dyDescent="0.25">
      <c r="A132" s="47"/>
      <c r="B132" s="125" t="s">
        <v>258</v>
      </c>
      <c r="C132" s="125"/>
      <c r="D132" s="125"/>
      <c r="E132" s="173">
        <v>45170</v>
      </c>
      <c r="F132" s="185">
        <v>23550</v>
      </c>
    </row>
    <row r="133" spans="1:6" ht="15.75" x14ac:dyDescent="0.25">
      <c r="A133" s="47"/>
      <c r="B133" s="125" t="s">
        <v>258</v>
      </c>
      <c r="C133" s="125"/>
      <c r="D133" s="125"/>
      <c r="E133" s="173">
        <v>45187</v>
      </c>
      <c r="F133" s="185">
        <v>37900</v>
      </c>
    </row>
    <row r="134" spans="1:6" ht="15.75" x14ac:dyDescent="0.25">
      <c r="A134" s="47"/>
      <c r="B134" s="125" t="s">
        <v>258</v>
      </c>
      <c r="C134" s="125"/>
      <c r="D134" s="125"/>
      <c r="E134" s="173">
        <v>45202</v>
      </c>
      <c r="F134" s="185">
        <v>65000</v>
      </c>
    </row>
    <row r="135" spans="1:6" ht="15.75" x14ac:dyDescent="0.25">
      <c r="A135" s="47"/>
      <c r="B135" s="125" t="s">
        <v>258</v>
      </c>
      <c r="C135" s="125"/>
      <c r="D135" s="125"/>
      <c r="E135" s="173">
        <v>45202</v>
      </c>
      <c r="F135" s="185">
        <v>44700</v>
      </c>
    </row>
    <row r="136" spans="1:6" ht="15.75" x14ac:dyDescent="0.25">
      <c r="A136" s="47"/>
      <c r="B136" s="125" t="s">
        <v>258</v>
      </c>
      <c r="C136" s="125"/>
      <c r="D136" s="125"/>
      <c r="E136" s="173">
        <v>45202</v>
      </c>
      <c r="F136" s="185">
        <v>37900</v>
      </c>
    </row>
    <row r="137" spans="1:6" ht="15.75" x14ac:dyDescent="0.25">
      <c r="A137" s="47"/>
      <c r="B137" s="125" t="s">
        <v>258</v>
      </c>
      <c r="C137" s="125"/>
      <c r="D137" s="125"/>
      <c r="E137" s="173">
        <v>45202</v>
      </c>
      <c r="F137" s="185">
        <v>83150</v>
      </c>
    </row>
    <row r="138" spans="1:6" ht="15.75" x14ac:dyDescent="0.25">
      <c r="A138" s="47"/>
      <c r="B138" s="125" t="s">
        <v>258</v>
      </c>
      <c r="C138" s="125"/>
      <c r="D138" s="125"/>
      <c r="E138" s="173">
        <v>45202</v>
      </c>
      <c r="F138" s="185">
        <v>20300</v>
      </c>
    </row>
    <row r="139" spans="1:6" ht="15.75" x14ac:dyDescent="0.25">
      <c r="A139" s="47"/>
      <c r="B139" s="125" t="s">
        <v>258</v>
      </c>
      <c r="C139" s="125"/>
      <c r="D139" s="125"/>
      <c r="E139" s="173">
        <v>45202</v>
      </c>
      <c r="F139" s="185">
        <v>39800</v>
      </c>
    </row>
    <row r="140" spans="1:6" ht="15.75" x14ac:dyDescent="0.25">
      <c r="A140" s="47"/>
      <c r="B140" s="125" t="s">
        <v>258</v>
      </c>
      <c r="C140" s="125"/>
      <c r="D140" s="125"/>
      <c r="E140" s="173">
        <v>45202</v>
      </c>
      <c r="F140" s="185">
        <v>23550</v>
      </c>
    </row>
    <row r="141" spans="1:6" ht="15.75" x14ac:dyDescent="0.25">
      <c r="A141" s="47"/>
      <c r="B141" s="125" t="s">
        <v>258</v>
      </c>
      <c r="C141" s="125"/>
      <c r="D141" s="125"/>
      <c r="E141" s="173">
        <v>45231</v>
      </c>
      <c r="F141" s="185">
        <v>65000</v>
      </c>
    </row>
    <row r="142" spans="1:6" ht="15.75" x14ac:dyDescent="0.25">
      <c r="A142" s="47"/>
      <c r="B142" s="125" t="s">
        <v>258</v>
      </c>
      <c r="C142" s="125"/>
      <c r="D142" s="125"/>
      <c r="E142" s="173">
        <v>45231</v>
      </c>
      <c r="F142" s="185">
        <v>44700</v>
      </c>
    </row>
    <row r="143" spans="1:6" ht="15.75" x14ac:dyDescent="0.25">
      <c r="A143" s="47"/>
      <c r="B143" s="125" t="s">
        <v>258</v>
      </c>
      <c r="C143" s="125"/>
      <c r="D143" s="125"/>
      <c r="E143" s="173">
        <v>45231</v>
      </c>
      <c r="F143" s="185">
        <v>37900</v>
      </c>
    </row>
    <row r="144" spans="1:6" ht="15.75" x14ac:dyDescent="0.25">
      <c r="A144" s="47"/>
      <c r="B144" s="125" t="s">
        <v>258</v>
      </c>
      <c r="C144" s="125"/>
      <c r="D144" s="125"/>
      <c r="E144" s="173">
        <v>45231</v>
      </c>
      <c r="F144" s="185">
        <v>83150</v>
      </c>
    </row>
    <row r="145" spans="1:6" ht="15.75" x14ac:dyDescent="0.25">
      <c r="A145" s="47"/>
      <c r="B145" s="125" t="s">
        <v>258</v>
      </c>
      <c r="C145" s="125"/>
      <c r="D145" s="125"/>
      <c r="E145" s="173">
        <v>45231</v>
      </c>
      <c r="F145" s="185">
        <v>39800</v>
      </c>
    </row>
    <row r="146" spans="1:6" ht="15.75" x14ac:dyDescent="0.25">
      <c r="A146" s="47"/>
      <c r="B146" s="125" t="s">
        <v>258</v>
      </c>
      <c r="C146" s="125"/>
      <c r="D146" s="125"/>
      <c r="E146" s="173">
        <v>45231</v>
      </c>
      <c r="F146" s="185">
        <v>23550</v>
      </c>
    </row>
    <row r="147" spans="1:6" ht="15.75" x14ac:dyDescent="0.25">
      <c r="A147" s="47"/>
      <c r="B147" s="125" t="s">
        <v>258</v>
      </c>
      <c r="C147" s="125"/>
      <c r="D147" s="125"/>
      <c r="E147" s="173">
        <v>45231</v>
      </c>
      <c r="F147" s="185">
        <v>5323</v>
      </c>
    </row>
    <row r="148" spans="1:6" ht="15.75" x14ac:dyDescent="0.25">
      <c r="A148" s="47"/>
      <c r="B148" s="125" t="s">
        <v>258</v>
      </c>
      <c r="C148" s="125"/>
      <c r="D148" s="125"/>
      <c r="E148" s="173">
        <v>45261</v>
      </c>
      <c r="F148" s="185">
        <v>37900</v>
      </c>
    </row>
    <row r="149" spans="1:6" ht="15.75" x14ac:dyDescent="0.25">
      <c r="A149" s="47"/>
      <c r="B149" s="125" t="s">
        <v>258</v>
      </c>
      <c r="C149" s="125"/>
      <c r="D149" s="125"/>
      <c r="E149" s="173">
        <v>45261</v>
      </c>
      <c r="F149" s="185">
        <v>23550</v>
      </c>
    </row>
    <row r="150" spans="1:6" ht="15.75" x14ac:dyDescent="0.25">
      <c r="A150" s="47"/>
      <c r="B150" s="125" t="s">
        <v>258</v>
      </c>
      <c r="C150" s="125"/>
      <c r="D150" s="125"/>
      <c r="E150" s="173">
        <v>45261</v>
      </c>
      <c r="F150" s="185">
        <v>65000</v>
      </c>
    </row>
    <row r="151" spans="1:6" ht="15.75" x14ac:dyDescent="0.25">
      <c r="A151" s="47"/>
      <c r="B151" s="125" t="s">
        <v>258</v>
      </c>
      <c r="C151" s="125"/>
      <c r="D151" s="125"/>
      <c r="E151" s="173">
        <v>45261</v>
      </c>
      <c r="F151" s="185">
        <v>44700</v>
      </c>
    </row>
    <row r="152" spans="1:6" ht="15.75" x14ac:dyDescent="0.25">
      <c r="A152" s="47"/>
      <c r="B152" s="125" t="s">
        <v>258</v>
      </c>
      <c r="C152" s="125"/>
      <c r="D152" s="125"/>
      <c r="E152" s="173">
        <v>45261</v>
      </c>
      <c r="F152" s="185">
        <v>83150</v>
      </c>
    </row>
    <row r="153" spans="1:6" ht="15.75" x14ac:dyDescent="0.25">
      <c r="A153" s="47"/>
      <c r="B153" s="125" t="s">
        <v>258</v>
      </c>
      <c r="C153" s="125"/>
      <c r="D153" s="125"/>
      <c r="E153" s="173">
        <v>45261</v>
      </c>
      <c r="F153" s="185">
        <v>39800</v>
      </c>
    </row>
    <row r="154" spans="1:6" ht="15.75" x14ac:dyDescent="0.25">
      <c r="A154" s="47"/>
      <c r="B154" s="125" t="s">
        <v>258</v>
      </c>
      <c r="C154" s="125"/>
      <c r="D154" s="125"/>
      <c r="E154" s="173">
        <v>45261</v>
      </c>
      <c r="F154" s="185">
        <v>15000</v>
      </c>
    </row>
    <row r="155" spans="1:6" ht="15.75" x14ac:dyDescent="0.25">
      <c r="A155" s="47"/>
      <c r="B155" s="125" t="s">
        <v>348</v>
      </c>
      <c r="C155" s="125"/>
      <c r="D155" s="125"/>
      <c r="E155" s="180"/>
      <c r="F155" s="121">
        <v>35810</v>
      </c>
    </row>
    <row r="156" spans="1:6" ht="15.75" x14ac:dyDescent="0.25">
      <c r="A156" s="47"/>
      <c r="B156" s="125" t="s">
        <v>402</v>
      </c>
      <c r="C156" s="125"/>
      <c r="D156" s="125"/>
      <c r="E156" s="180"/>
      <c r="F156" s="121">
        <v>17700</v>
      </c>
    </row>
    <row r="157" spans="1:6" ht="15.75" x14ac:dyDescent="0.25">
      <c r="A157" s="47"/>
      <c r="B157" s="125" t="s">
        <v>370</v>
      </c>
      <c r="C157" s="125"/>
      <c r="D157" s="125"/>
      <c r="E157" s="180"/>
      <c r="F157" s="121">
        <v>113064</v>
      </c>
    </row>
    <row r="158" spans="1:6" ht="15.75" x14ac:dyDescent="0.25">
      <c r="A158" s="47"/>
      <c r="B158" s="125" t="s">
        <v>352</v>
      </c>
      <c r="C158" s="125"/>
      <c r="D158" s="125"/>
      <c r="E158" s="180"/>
      <c r="F158" s="121">
        <v>35000</v>
      </c>
    </row>
    <row r="159" spans="1:6" ht="15.75" x14ac:dyDescent="0.25">
      <c r="A159" s="47"/>
      <c r="B159" s="125" t="s">
        <v>403</v>
      </c>
      <c r="C159" s="125"/>
      <c r="D159" s="125"/>
      <c r="E159" s="180"/>
      <c r="F159" s="121">
        <v>6240</v>
      </c>
    </row>
    <row r="160" spans="1:6" ht="15.75" x14ac:dyDescent="0.25">
      <c r="A160" s="47"/>
      <c r="B160" s="125" t="s">
        <v>260</v>
      </c>
      <c r="C160" s="125"/>
      <c r="D160" s="125"/>
      <c r="E160" s="187">
        <v>45108</v>
      </c>
      <c r="F160" s="121">
        <v>5890</v>
      </c>
    </row>
    <row r="161" spans="1:6" ht="15.75" x14ac:dyDescent="0.25">
      <c r="A161" s="47"/>
      <c r="B161" s="125" t="s">
        <v>260</v>
      </c>
      <c r="C161" s="125"/>
      <c r="D161" s="125"/>
      <c r="E161" s="187">
        <v>45047</v>
      </c>
      <c r="F161" s="121">
        <v>23360</v>
      </c>
    </row>
    <row r="162" spans="1:6" ht="15.75" x14ac:dyDescent="0.25">
      <c r="A162" s="47"/>
      <c r="B162" s="125" t="s">
        <v>247</v>
      </c>
      <c r="C162" s="57" t="s">
        <v>248</v>
      </c>
      <c r="D162" s="125"/>
      <c r="E162" s="112">
        <v>45215</v>
      </c>
      <c r="F162" s="163">
        <v>52333</v>
      </c>
    </row>
    <row r="163" spans="1:6" ht="15.75" x14ac:dyDescent="0.25">
      <c r="A163" s="47"/>
      <c r="B163" s="125" t="s">
        <v>247</v>
      </c>
      <c r="C163" s="57" t="s">
        <v>248</v>
      </c>
      <c r="D163" s="125"/>
      <c r="E163" s="112">
        <v>45231</v>
      </c>
      <c r="F163" s="163">
        <v>52258</v>
      </c>
    </row>
    <row r="164" spans="1:6" ht="15.75" x14ac:dyDescent="0.25">
      <c r="A164" s="47"/>
      <c r="B164" s="125" t="s">
        <v>247</v>
      </c>
      <c r="C164" s="57" t="s">
        <v>248</v>
      </c>
      <c r="D164" s="125"/>
      <c r="E164" s="112">
        <v>45261</v>
      </c>
      <c r="F164" s="163">
        <v>50000</v>
      </c>
    </row>
    <row r="165" spans="1:6" ht="16.5" thickBot="1" x14ac:dyDescent="0.3">
      <c r="A165" s="47"/>
      <c r="B165" s="125" t="s">
        <v>404</v>
      </c>
      <c r="C165" s="125"/>
      <c r="D165" s="125"/>
      <c r="E165" s="180"/>
      <c r="F165" s="121">
        <v>912207</v>
      </c>
    </row>
    <row r="166" spans="1:6" ht="15.75" x14ac:dyDescent="0.25">
      <c r="A166" s="47"/>
      <c r="B166" s="164" t="s">
        <v>485</v>
      </c>
      <c r="C166" s="164" t="s">
        <v>486</v>
      </c>
      <c r="D166" s="47"/>
      <c r="E166" s="197"/>
      <c r="F166" s="166">
        <v>375</v>
      </c>
    </row>
    <row r="167" spans="1:6" ht="15.75" x14ac:dyDescent="0.25">
      <c r="A167" s="47"/>
      <c r="B167" s="57" t="s">
        <v>487</v>
      </c>
      <c r="C167" s="57" t="s">
        <v>486</v>
      </c>
      <c r="D167" s="47"/>
      <c r="E167" s="120"/>
      <c r="F167" s="129">
        <v>5000</v>
      </c>
    </row>
    <row r="168" spans="1:6" ht="15.75" x14ac:dyDescent="0.25">
      <c r="A168" s="47"/>
      <c r="B168" s="57" t="s">
        <v>488</v>
      </c>
      <c r="C168" s="57" t="s">
        <v>486</v>
      </c>
      <c r="D168" s="47"/>
      <c r="E168" s="120"/>
      <c r="F168" s="129">
        <v>9200</v>
      </c>
    </row>
    <row r="169" spans="1:6" ht="15.75" x14ac:dyDescent="0.25">
      <c r="A169" s="47"/>
      <c r="B169" s="57" t="s">
        <v>372</v>
      </c>
      <c r="C169" s="57" t="s">
        <v>486</v>
      </c>
      <c r="D169" s="47"/>
      <c r="E169" s="120"/>
      <c r="F169" s="129">
        <v>50082.6</v>
      </c>
    </row>
    <row r="170" spans="1:6" ht="15.75" x14ac:dyDescent="0.25">
      <c r="A170" s="47"/>
      <c r="B170" s="57" t="s">
        <v>258</v>
      </c>
      <c r="C170" s="57" t="s">
        <v>486</v>
      </c>
      <c r="D170" s="47"/>
      <c r="E170" s="120"/>
      <c r="F170" s="129">
        <v>1403980</v>
      </c>
    </row>
    <row r="171" spans="1:6" ht="15.75" x14ac:dyDescent="0.25">
      <c r="A171" s="47"/>
      <c r="B171" s="57" t="s">
        <v>489</v>
      </c>
      <c r="C171" s="57" t="s">
        <v>486</v>
      </c>
      <c r="D171" s="47"/>
      <c r="E171" s="120"/>
      <c r="F171" s="129">
        <v>375</v>
      </c>
    </row>
    <row r="172" spans="1:6" ht="16.5" thickBot="1" x14ac:dyDescent="0.3">
      <c r="A172" s="47"/>
      <c r="B172" s="165" t="s">
        <v>490</v>
      </c>
      <c r="C172" s="165" t="s">
        <v>486</v>
      </c>
      <c r="D172" s="47"/>
      <c r="E172" s="198"/>
      <c r="F172" s="167">
        <v>10.45</v>
      </c>
    </row>
    <row r="173" spans="1:6" ht="15.75" x14ac:dyDescent="0.25">
      <c r="A173" s="47"/>
      <c r="B173" s="57" t="s">
        <v>491</v>
      </c>
      <c r="C173" s="57" t="s">
        <v>347</v>
      </c>
      <c r="D173" s="47"/>
      <c r="E173" s="120"/>
      <c r="F173" s="129">
        <v>7300</v>
      </c>
    </row>
    <row r="174" spans="1:6" ht="15.75" x14ac:dyDescent="0.25">
      <c r="A174" s="47"/>
      <c r="B174" s="57" t="s">
        <v>370</v>
      </c>
      <c r="C174" s="57" t="s">
        <v>347</v>
      </c>
      <c r="D174" s="47"/>
      <c r="E174" s="120"/>
      <c r="F174" s="129">
        <v>37688</v>
      </c>
    </row>
    <row r="175" spans="1:6" ht="16.5" thickBot="1" x14ac:dyDescent="0.3">
      <c r="A175" s="47"/>
      <c r="B175" s="57" t="s">
        <v>352</v>
      </c>
      <c r="C175" s="57" t="s">
        <v>347</v>
      </c>
      <c r="D175" s="47"/>
      <c r="E175" s="120"/>
      <c r="F175" s="129">
        <v>15000</v>
      </c>
    </row>
    <row r="176" spans="1:6" ht="16.5" thickBot="1" x14ac:dyDescent="0.3">
      <c r="A176" s="47"/>
      <c r="B176" s="164" t="s">
        <v>348</v>
      </c>
      <c r="C176" s="164" t="s">
        <v>347</v>
      </c>
      <c r="D176" s="47"/>
      <c r="E176" s="197"/>
      <c r="F176" s="166">
        <v>1989.11</v>
      </c>
    </row>
    <row r="177" spans="1:6" ht="16.5" thickBot="1" x14ac:dyDescent="0.3">
      <c r="A177" s="47"/>
      <c r="B177" s="199" t="s">
        <v>492</v>
      </c>
      <c r="C177" s="199" t="s">
        <v>260</v>
      </c>
      <c r="D177" s="200"/>
      <c r="E177" s="201">
        <v>45378</v>
      </c>
      <c r="F177" s="202">
        <v>11700</v>
      </c>
    </row>
    <row r="178" spans="1:6" ht="15.75" x14ac:dyDescent="0.25">
      <c r="A178" s="47"/>
      <c r="B178" s="164" t="s">
        <v>247</v>
      </c>
      <c r="C178" s="164" t="s">
        <v>248</v>
      </c>
      <c r="D178" s="47"/>
      <c r="E178" s="168">
        <v>45299</v>
      </c>
      <c r="F178" s="166">
        <v>50000</v>
      </c>
    </row>
    <row r="179" spans="1:6" ht="15.75" x14ac:dyDescent="0.25">
      <c r="A179" s="47"/>
      <c r="B179" s="57" t="s">
        <v>247</v>
      </c>
      <c r="C179" s="57" t="s">
        <v>248</v>
      </c>
      <c r="D179" s="47"/>
      <c r="E179" s="170">
        <v>45337</v>
      </c>
      <c r="F179" s="129">
        <v>50000</v>
      </c>
    </row>
    <row r="180" spans="1:6" ht="16.5" thickBot="1" x14ac:dyDescent="0.3">
      <c r="A180" s="47"/>
      <c r="B180" s="165" t="s">
        <v>247</v>
      </c>
      <c r="C180" s="165" t="s">
        <v>248</v>
      </c>
      <c r="D180" s="47"/>
      <c r="E180" s="169">
        <v>45364</v>
      </c>
      <c r="F180" s="167">
        <v>50000</v>
      </c>
    </row>
    <row r="181" spans="1:6" ht="15.75" x14ac:dyDescent="0.25">
      <c r="A181" s="47"/>
      <c r="B181" s="164" t="s">
        <v>238</v>
      </c>
      <c r="C181" s="164" t="s">
        <v>239</v>
      </c>
      <c r="D181" s="47"/>
      <c r="E181" s="168">
        <v>45292</v>
      </c>
      <c r="F181" s="166">
        <v>6000</v>
      </c>
    </row>
    <row r="182" spans="1:6" ht="15.75" x14ac:dyDescent="0.25">
      <c r="A182" s="47"/>
      <c r="B182" s="57" t="s">
        <v>238</v>
      </c>
      <c r="C182" s="57" t="s">
        <v>239</v>
      </c>
      <c r="D182" s="47"/>
      <c r="E182" s="170">
        <v>45299</v>
      </c>
      <c r="F182" s="129">
        <v>4000</v>
      </c>
    </row>
    <row r="183" spans="1:6" ht="15.75" x14ac:dyDescent="0.25">
      <c r="A183" s="47"/>
      <c r="B183" s="57" t="s">
        <v>377</v>
      </c>
      <c r="C183" s="57" t="s">
        <v>239</v>
      </c>
      <c r="D183" s="47"/>
      <c r="E183" s="170">
        <v>45306</v>
      </c>
      <c r="F183" s="129">
        <v>3200</v>
      </c>
    </row>
    <row r="184" spans="1:6" ht="15.75" x14ac:dyDescent="0.25">
      <c r="A184" s="47"/>
      <c r="B184" s="57" t="s">
        <v>377</v>
      </c>
      <c r="C184" s="57" t="s">
        <v>239</v>
      </c>
      <c r="D184" s="47"/>
      <c r="E184" s="170">
        <v>45306</v>
      </c>
      <c r="F184" s="129">
        <v>1850</v>
      </c>
    </row>
    <row r="185" spans="1:6" ht="15.75" x14ac:dyDescent="0.25">
      <c r="A185" s="47"/>
      <c r="B185" s="57" t="s">
        <v>493</v>
      </c>
      <c r="C185" s="57" t="s">
        <v>239</v>
      </c>
      <c r="D185" s="47"/>
      <c r="E185" s="170">
        <v>45323</v>
      </c>
      <c r="F185" s="129">
        <v>120400</v>
      </c>
    </row>
    <row r="186" spans="1:6" ht="15.75" x14ac:dyDescent="0.25">
      <c r="A186" s="47"/>
      <c r="B186" s="57" t="s">
        <v>493</v>
      </c>
      <c r="C186" s="57" t="s">
        <v>239</v>
      </c>
      <c r="D186" s="47"/>
      <c r="E186" s="170">
        <v>45323</v>
      </c>
      <c r="F186" s="129">
        <v>94600</v>
      </c>
    </row>
    <row r="187" spans="1:6" ht="15.75" x14ac:dyDescent="0.25">
      <c r="A187" s="47"/>
      <c r="B187" s="57" t="s">
        <v>238</v>
      </c>
      <c r="C187" s="57" t="s">
        <v>239</v>
      </c>
      <c r="D187" s="47"/>
      <c r="E187" s="170">
        <v>45337</v>
      </c>
      <c r="F187" s="129">
        <v>21200</v>
      </c>
    </row>
    <row r="188" spans="1:6" ht="15.75" x14ac:dyDescent="0.25">
      <c r="A188" s="47"/>
      <c r="B188" s="57" t="s">
        <v>382</v>
      </c>
      <c r="C188" s="57" t="s">
        <v>239</v>
      </c>
      <c r="D188" s="47"/>
      <c r="E188" s="170">
        <v>45337</v>
      </c>
      <c r="F188" s="129">
        <v>234000</v>
      </c>
    </row>
    <row r="189" spans="1:6" ht="15.75" x14ac:dyDescent="0.25">
      <c r="A189" s="47"/>
      <c r="B189" s="57" t="s">
        <v>493</v>
      </c>
      <c r="C189" s="57" t="s">
        <v>239</v>
      </c>
      <c r="D189" s="47"/>
      <c r="E189" s="170">
        <v>45352</v>
      </c>
      <c r="F189" s="129">
        <v>47300</v>
      </c>
    </row>
    <row r="190" spans="1:6" ht="15.75" x14ac:dyDescent="0.25">
      <c r="A190" s="47"/>
      <c r="B190" s="57" t="s">
        <v>493</v>
      </c>
      <c r="C190" s="57" t="s">
        <v>239</v>
      </c>
      <c r="D190" s="47"/>
      <c r="E190" s="170">
        <v>45352</v>
      </c>
      <c r="F190" s="129">
        <v>94600</v>
      </c>
    </row>
    <row r="191" spans="1:6" ht="15.75" x14ac:dyDescent="0.25">
      <c r="A191" s="47"/>
      <c r="B191" s="57" t="s">
        <v>377</v>
      </c>
      <c r="C191" s="57" t="s">
        <v>239</v>
      </c>
      <c r="D191" s="47"/>
      <c r="E191" s="170">
        <v>45366</v>
      </c>
      <c r="F191" s="129">
        <v>1850</v>
      </c>
    </row>
    <row r="192" spans="1:6" ht="15.75" x14ac:dyDescent="0.25">
      <c r="A192" s="47"/>
      <c r="B192" s="57" t="s">
        <v>377</v>
      </c>
      <c r="C192" s="57" t="s">
        <v>239</v>
      </c>
      <c r="D192" s="47"/>
      <c r="E192" s="170">
        <v>45366</v>
      </c>
      <c r="F192" s="129">
        <v>1850</v>
      </c>
    </row>
    <row r="193" spans="1:6" ht="15.75" x14ac:dyDescent="0.25">
      <c r="A193" s="47"/>
      <c r="B193" s="57" t="s">
        <v>238</v>
      </c>
      <c r="C193" s="57" t="s">
        <v>239</v>
      </c>
      <c r="D193" s="47"/>
      <c r="E193" s="170">
        <v>45378</v>
      </c>
      <c r="F193" s="129">
        <v>5000</v>
      </c>
    </row>
    <row r="194" spans="1:6" ht="15.75" x14ac:dyDescent="0.25">
      <c r="A194" s="47"/>
      <c r="B194" s="57" t="s">
        <v>494</v>
      </c>
      <c r="C194" s="57" t="s">
        <v>239</v>
      </c>
      <c r="D194" s="47"/>
      <c r="E194" s="170">
        <v>45379</v>
      </c>
      <c r="F194" s="129">
        <v>29800</v>
      </c>
    </row>
    <row r="195" spans="1:6" ht="15.75" x14ac:dyDescent="0.25">
      <c r="A195" s="47"/>
      <c r="B195" s="57" t="s">
        <v>494</v>
      </c>
      <c r="C195" s="57" t="s">
        <v>239</v>
      </c>
      <c r="D195" s="47"/>
      <c r="E195" s="170">
        <v>45379</v>
      </c>
      <c r="F195" s="129">
        <v>29000</v>
      </c>
    </row>
    <row r="196" spans="1:6" ht="15.75" x14ac:dyDescent="0.25">
      <c r="A196" s="47"/>
      <c r="B196" s="57" t="s">
        <v>495</v>
      </c>
      <c r="C196" s="57" t="s">
        <v>239</v>
      </c>
      <c r="D196" s="47"/>
      <c r="E196" s="170">
        <v>45381</v>
      </c>
      <c r="F196" s="129">
        <v>221100</v>
      </c>
    </row>
    <row r="197" spans="1:6" ht="16.5" thickBot="1" x14ac:dyDescent="0.3">
      <c r="A197" s="47"/>
      <c r="B197" s="165" t="s">
        <v>238</v>
      </c>
      <c r="C197" s="165" t="s">
        <v>239</v>
      </c>
      <c r="D197" s="47"/>
      <c r="E197" s="169">
        <v>45382</v>
      </c>
      <c r="F197" s="167">
        <v>3000</v>
      </c>
    </row>
    <row r="198" spans="1:6" ht="15.75" x14ac:dyDescent="0.25">
      <c r="A198" s="47"/>
      <c r="B198" s="164" t="s">
        <v>12</v>
      </c>
      <c r="C198" s="164"/>
      <c r="D198" s="164"/>
      <c r="E198" s="168">
        <v>45296</v>
      </c>
      <c r="F198" s="121">
        <v>27832</v>
      </c>
    </row>
    <row r="199" spans="1:6" ht="15.75" x14ac:dyDescent="0.25">
      <c r="A199" s="47"/>
      <c r="B199" s="57" t="s">
        <v>12</v>
      </c>
      <c r="C199" s="57"/>
      <c r="D199" s="57"/>
      <c r="E199" s="170">
        <v>45296</v>
      </c>
      <c r="F199" s="121">
        <v>38965</v>
      </c>
    </row>
    <row r="200" spans="1:6" ht="15.75" x14ac:dyDescent="0.25">
      <c r="A200" s="47"/>
      <c r="B200" s="57" t="s">
        <v>12</v>
      </c>
      <c r="C200" s="57"/>
      <c r="D200" s="57"/>
      <c r="E200" s="170">
        <v>45296</v>
      </c>
      <c r="F200" s="121">
        <v>38965</v>
      </c>
    </row>
    <row r="201" spans="1:6" ht="15.75" x14ac:dyDescent="0.25">
      <c r="A201" s="47"/>
      <c r="B201" s="57" t="s">
        <v>12</v>
      </c>
      <c r="C201" s="57"/>
      <c r="D201" s="57"/>
      <c r="E201" s="170">
        <v>45302</v>
      </c>
      <c r="F201" s="121">
        <v>300190</v>
      </c>
    </row>
    <row r="202" spans="1:6" ht="15.75" x14ac:dyDescent="0.25">
      <c r="A202" s="47"/>
      <c r="B202" s="57" t="s">
        <v>12</v>
      </c>
      <c r="C202" s="57"/>
      <c r="D202" s="57"/>
      <c r="E202" s="170">
        <v>45307</v>
      </c>
      <c r="F202" s="121">
        <v>94880</v>
      </c>
    </row>
    <row r="203" spans="1:6" ht="15.75" x14ac:dyDescent="0.25">
      <c r="A203" s="47"/>
      <c r="B203" s="57" t="s">
        <v>12</v>
      </c>
      <c r="C203" s="57"/>
      <c r="D203" s="57"/>
      <c r="E203" s="170">
        <v>45362</v>
      </c>
      <c r="F203" s="121">
        <v>265530</v>
      </c>
    </row>
    <row r="204" spans="1:6" ht="15.75" x14ac:dyDescent="0.25">
      <c r="A204" s="47"/>
      <c r="B204" s="57" t="s">
        <v>12</v>
      </c>
      <c r="C204" s="57"/>
      <c r="D204" s="57"/>
      <c r="E204" s="170">
        <v>45373</v>
      </c>
      <c r="F204" s="121">
        <v>266630</v>
      </c>
    </row>
    <row r="205" spans="1:6" ht="16.5" thickBot="1" x14ac:dyDescent="0.3">
      <c r="A205" s="47"/>
      <c r="B205" s="165" t="s">
        <v>12</v>
      </c>
      <c r="C205" s="165"/>
      <c r="D205" s="203"/>
      <c r="E205" s="169">
        <v>45373</v>
      </c>
      <c r="F205" s="121">
        <v>175500</v>
      </c>
    </row>
    <row r="206" spans="1:6" ht="15.75" x14ac:dyDescent="0.25">
      <c r="A206" s="47"/>
      <c r="B206" s="57" t="s">
        <v>496</v>
      </c>
      <c r="C206" s="57" t="s">
        <v>253</v>
      </c>
      <c r="D206" s="125"/>
      <c r="E206" s="193">
        <v>45315</v>
      </c>
      <c r="F206" s="121">
        <v>233307</v>
      </c>
    </row>
    <row r="207" spans="1:6" ht="15.75" x14ac:dyDescent="0.25">
      <c r="A207" s="47"/>
      <c r="B207" s="57" t="s">
        <v>496</v>
      </c>
      <c r="C207" s="57" t="s">
        <v>253</v>
      </c>
      <c r="D207" s="125"/>
      <c r="E207" s="170">
        <v>45351</v>
      </c>
      <c r="F207" s="121">
        <v>207860</v>
      </c>
    </row>
    <row r="208" spans="1:6" ht="16.5" thickBot="1" x14ac:dyDescent="0.3">
      <c r="A208" s="47"/>
      <c r="B208" s="57" t="s">
        <v>496</v>
      </c>
      <c r="C208" s="57" t="s">
        <v>253</v>
      </c>
      <c r="D208" s="125"/>
      <c r="E208" s="170">
        <v>45378</v>
      </c>
      <c r="F208" s="121">
        <v>175858</v>
      </c>
    </row>
    <row r="209" spans="1:6" ht="16.5" thickBot="1" x14ac:dyDescent="0.3">
      <c r="A209" s="47"/>
      <c r="B209" s="199" t="s">
        <v>497</v>
      </c>
      <c r="C209" s="199"/>
      <c r="D209" s="200"/>
      <c r="E209" s="201">
        <v>45295</v>
      </c>
      <c r="F209" s="202">
        <v>20390</v>
      </c>
    </row>
    <row r="210" spans="1:6" ht="15.75" x14ac:dyDescent="0.25">
      <c r="A210" s="47"/>
      <c r="B210" s="164" t="s">
        <v>507</v>
      </c>
      <c r="C210" s="125"/>
      <c r="D210" s="47"/>
      <c r="E210" s="209"/>
      <c r="F210" s="166">
        <v>51000</v>
      </c>
    </row>
    <row r="211" spans="1:6" ht="15.75" x14ac:dyDescent="0.25">
      <c r="A211" s="47"/>
      <c r="B211" s="57" t="s">
        <v>508</v>
      </c>
      <c r="C211" s="125"/>
      <c r="D211" s="47"/>
      <c r="E211" s="209"/>
      <c r="F211" s="129">
        <v>75750</v>
      </c>
    </row>
    <row r="212" spans="1:6" ht="15.75" x14ac:dyDescent="0.25">
      <c r="A212" s="47"/>
      <c r="B212" s="57" t="s">
        <v>509</v>
      </c>
      <c r="C212" s="125"/>
      <c r="D212" s="47"/>
      <c r="E212" s="209"/>
      <c r="F212" s="129">
        <v>51500</v>
      </c>
    </row>
    <row r="213" spans="1:6" ht="15.75" x14ac:dyDescent="0.25">
      <c r="A213" s="47"/>
      <c r="B213" s="57" t="s">
        <v>510</v>
      </c>
      <c r="C213" s="125"/>
      <c r="D213" s="47"/>
      <c r="E213" s="209"/>
      <c r="F213" s="129">
        <v>84500</v>
      </c>
    </row>
    <row r="214" spans="1:6" ht="15.75" x14ac:dyDescent="0.25">
      <c r="A214" s="47"/>
      <c r="B214" s="57" t="s">
        <v>511</v>
      </c>
      <c r="C214" s="125"/>
      <c r="D214" s="47"/>
      <c r="E214" s="209"/>
      <c r="F214" s="129">
        <v>51500</v>
      </c>
    </row>
    <row r="215" spans="1:6" ht="15.75" x14ac:dyDescent="0.25">
      <c r="A215" s="47"/>
      <c r="B215" s="57" t="s">
        <v>512</v>
      </c>
      <c r="C215" s="125"/>
      <c r="D215" s="47"/>
      <c r="E215" s="209"/>
      <c r="F215" s="129">
        <v>27250</v>
      </c>
    </row>
    <row r="216" spans="1:6" ht="15.75" x14ac:dyDescent="0.25">
      <c r="A216" s="47"/>
      <c r="B216" s="57" t="s">
        <v>513</v>
      </c>
      <c r="C216" s="125"/>
      <c r="D216" s="47"/>
      <c r="E216" s="209"/>
      <c r="F216" s="129">
        <v>20500</v>
      </c>
    </row>
    <row r="217" spans="1:6" ht="15.75" x14ac:dyDescent="0.25">
      <c r="A217" s="47"/>
      <c r="B217" s="57" t="s">
        <v>514</v>
      </c>
      <c r="C217" s="125"/>
      <c r="D217" s="47"/>
      <c r="E217" s="209"/>
      <c r="F217" s="129">
        <v>31000</v>
      </c>
    </row>
    <row r="218" spans="1:6" ht="16.5" thickBot="1" x14ac:dyDescent="0.3">
      <c r="A218" s="47"/>
      <c r="B218" s="165" t="s">
        <v>515</v>
      </c>
      <c r="C218" s="125"/>
      <c r="D218" s="47"/>
      <c r="E218" s="209"/>
      <c r="F218" s="167">
        <v>17000</v>
      </c>
    </row>
    <row r="219" spans="1:6" ht="16.5" thickBot="1" x14ac:dyDescent="0.3">
      <c r="A219" s="47"/>
      <c r="B219" s="199" t="s">
        <v>516</v>
      </c>
      <c r="C219" s="125"/>
      <c r="D219" s="47"/>
      <c r="E219" s="209"/>
      <c r="F219" s="202">
        <v>2500</v>
      </c>
    </row>
    <row r="220" spans="1:6" ht="15.75" x14ac:dyDescent="0.25">
      <c r="A220" s="47"/>
      <c r="B220" s="57" t="s">
        <v>348</v>
      </c>
      <c r="C220" s="125"/>
      <c r="D220" s="47"/>
      <c r="E220" s="209"/>
      <c r="F220" s="129">
        <v>460.2</v>
      </c>
    </row>
    <row r="221" spans="1:6" ht="16.5" thickBot="1" x14ac:dyDescent="0.3">
      <c r="A221" s="47"/>
      <c r="B221" s="165" t="s">
        <v>352</v>
      </c>
      <c r="C221" s="125"/>
      <c r="D221" s="47"/>
      <c r="E221" s="209"/>
      <c r="F221" s="129">
        <v>5000</v>
      </c>
    </row>
    <row r="222" spans="1:6" ht="15.75" x14ac:dyDescent="0.25">
      <c r="A222" s="47"/>
      <c r="B222" s="164" t="s">
        <v>12</v>
      </c>
      <c r="C222" s="125"/>
      <c r="D222" s="47"/>
      <c r="E222" s="209"/>
      <c r="F222" s="129">
        <v>215630</v>
      </c>
    </row>
    <row r="223" spans="1:6" ht="15.75" x14ac:dyDescent="0.25">
      <c r="A223" s="47"/>
      <c r="B223" s="57" t="s">
        <v>12</v>
      </c>
      <c r="C223" s="125"/>
      <c r="D223" s="47"/>
      <c r="E223" s="209"/>
      <c r="F223" s="129">
        <v>90950</v>
      </c>
    </row>
    <row r="224" spans="1:6" ht="16.5" thickBot="1" x14ac:dyDescent="0.3">
      <c r="A224" s="47"/>
      <c r="B224" s="165" t="s">
        <v>12</v>
      </c>
      <c r="C224" s="125"/>
      <c r="D224" s="47"/>
      <c r="E224" s="209"/>
      <c r="F224" s="129">
        <v>7610</v>
      </c>
    </row>
    <row r="225" spans="1:6" ht="16.5" thickBot="1" x14ac:dyDescent="0.3">
      <c r="A225" s="47"/>
      <c r="B225" s="199" t="s">
        <v>253</v>
      </c>
      <c r="C225" s="125"/>
      <c r="D225" s="47"/>
      <c r="E225" s="209"/>
      <c r="F225" s="129">
        <v>105615</v>
      </c>
    </row>
    <row r="226" spans="1:6" ht="16.5" thickBot="1" x14ac:dyDescent="0.3">
      <c r="A226" s="47"/>
      <c r="B226" s="199" t="s">
        <v>260</v>
      </c>
      <c r="C226" s="125"/>
      <c r="D226" s="47"/>
      <c r="E226" s="209"/>
      <c r="F226" s="129">
        <v>17400</v>
      </c>
    </row>
    <row r="227" spans="1:6" ht="15.75" x14ac:dyDescent="0.25">
      <c r="A227" s="47"/>
      <c r="B227" s="164" t="s">
        <v>517</v>
      </c>
      <c r="C227" s="125"/>
      <c r="D227" s="47"/>
      <c r="E227" s="168">
        <v>45416</v>
      </c>
      <c r="F227" s="129">
        <v>51000</v>
      </c>
    </row>
    <row r="228" spans="1:6" ht="15.75" x14ac:dyDescent="0.25">
      <c r="A228" s="47"/>
      <c r="B228" s="57" t="s">
        <v>518</v>
      </c>
      <c r="C228" s="125"/>
      <c r="D228" s="47"/>
      <c r="E228" s="170">
        <v>45416</v>
      </c>
      <c r="F228" s="129">
        <v>75750</v>
      </c>
    </row>
    <row r="229" spans="1:6" ht="15.75" x14ac:dyDescent="0.25">
      <c r="A229" s="47"/>
      <c r="B229" s="57" t="s">
        <v>519</v>
      </c>
      <c r="C229" s="125"/>
      <c r="D229" s="47"/>
      <c r="E229" s="170">
        <v>45416</v>
      </c>
      <c r="F229" s="129">
        <v>51500</v>
      </c>
    </row>
    <row r="230" spans="1:6" ht="15.75" x14ac:dyDescent="0.25">
      <c r="A230" s="47"/>
      <c r="B230" s="57" t="s">
        <v>520</v>
      </c>
      <c r="C230" s="125"/>
      <c r="D230" s="47"/>
      <c r="E230" s="170">
        <v>45416</v>
      </c>
      <c r="F230" s="129">
        <v>84500</v>
      </c>
    </row>
    <row r="231" spans="1:6" ht="15.75" x14ac:dyDescent="0.25">
      <c r="A231" s="47"/>
      <c r="B231" s="57" t="s">
        <v>521</v>
      </c>
      <c r="C231" s="125"/>
      <c r="D231" s="47"/>
      <c r="E231" s="170">
        <v>45416</v>
      </c>
      <c r="F231" s="129">
        <v>51500</v>
      </c>
    </row>
    <row r="232" spans="1:6" ht="15.75" x14ac:dyDescent="0.25">
      <c r="A232" s="47"/>
      <c r="B232" s="57" t="s">
        <v>522</v>
      </c>
      <c r="C232" s="125"/>
      <c r="D232" s="47"/>
      <c r="E232" s="170">
        <v>45416</v>
      </c>
      <c r="F232" s="129">
        <v>27250</v>
      </c>
    </row>
    <row r="233" spans="1:6" ht="15.75" x14ac:dyDescent="0.25">
      <c r="A233" s="47"/>
      <c r="B233" s="57" t="s">
        <v>523</v>
      </c>
      <c r="C233" s="125"/>
      <c r="D233" s="47"/>
      <c r="E233" s="170">
        <v>45416</v>
      </c>
      <c r="F233" s="129">
        <v>20500</v>
      </c>
    </row>
    <row r="234" spans="1:6" ht="15.75" x14ac:dyDescent="0.25">
      <c r="A234" s="47"/>
      <c r="B234" s="57" t="s">
        <v>524</v>
      </c>
      <c r="C234" s="125"/>
      <c r="D234" s="47"/>
      <c r="E234" s="170">
        <v>45416</v>
      </c>
      <c r="F234" s="129">
        <v>31000</v>
      </c>
    </row>
    <row r="235" spans="1:6" ht="16.5" thickBot="1" x14ac:dyDescent="0.3">
      <c r="A235" s="47"/>
      <c r="B235" s="165" t="s">
        <v>525</v>
      </c>
      <c r="C235" s="125"/>
      <c r="D235" s="47"/>
      <c r="E235" s="169">
        <v>45420</v>
      </c>
      <c r="F235" s="129">
        <v>17000</v>
      </c>
    </row>
    <row r="236" spans="1:6" ht="15.75" x14ac:dyDescent="0.25">
      <c r="A236" s="47"/>
      <c r="B236" s="164" t="s">
        <v>348</v>
      </c>
      <c r="C236" s="125" t="s">
        <v>347</v>
      </c>
      <c r="D236" s="206"/>
      <c r="E236" s="210"/>
      <c r="F236" s="129">
        <v>1420.72</v>
      </c>
    </row>
    <row r="237" spans="1:6" ht="15.75" x14ac:dyDescent="0.25">
      <c r="A237" s="47"/>
      <c r="B237" s="57" t="s">
        <v>491</v>
      </c>
      <c r="C237" s="125" t="s">
        <v>347</v>
      </c>
      <c r="D237" s="50"/>
      <c r="E237" s="210"/>
      <c r="F237" s="129">
        <v>12900</v>
      </c>
    </row>
    <row r="238" spans="1:6" ht="15.75" x14ac:dyDescent="0.25">
      <c r="A238" s="47"/>
      <c r="B238" s="57" t="s">
        <v>370</v>
      </c>
      <c r="C238" s="125" t="s">
        <v>347</v>
      </c>
      <c r="D238" s="50"/>
      <c r="E238" s="210"/>
      <c r="F238" s="129">
        <v>18844</v>
      </c>
    </row>
    <row r="239" spans="1:6" ht="16.5" thickBot="1" x14ac:dyDescent="0.3">
      <c r="A239" s="47"/>
      <c r="B239" s="165" t="s">
        <v>352</v>
      </c>
      <c r="C239" s="125" t="s">
        <v>347</v>
      </c>
      <c r="D239" s="207"/>
      <c r="E239" s="210"/>
      <c r="F239" s="129">
        <v>10000</v>
      </c>
    </row>
    <row r="240" spans="1:6" ht="15.75" x14ac:dyDescent="0.25">
      <c r="A240" s="47"/>
      <c r="B240" s="164" t="s">
        <v>373</v>
      </c>
      <c r="C240" s="164"/>
      <c r="D240" s="47"/>
      <c r="E240" s="197"/>
      <c r="F240" s="121">
        <v>145988</v>
      </c>
    </row>
    <row r="241" spans="1:6" ht="16.5" thickBot="1" x14ac:dyDescent="0.3">
      <c r="A241" s="47"/>
      <c r="B241" s="165" t="s">
        <v>373</v>
      </c>
      <c r="C241" s="165"/>
      <c r="D241" s="47"/>
      <c r="E241" s="198"/>
      <c r="F241" s="121">
        <v>3816066</v>
      </c>
    </row>
    <row r="242" spans="1:6" ht="16.5" thickBot="1" x14ac:dyDescent="0.3">
      <c r="A242" s="47"/>
      <c r="B242" s="199" t="s">
        <v>260</v>
      </c>
      <c r="C242" s="125"/>
      <c r="D242" s="47"/>
      <c r="E242" s="209"/>
      <c r="F242" s="202">
        <v>10440</v>
      </c>
    </row>
    <row r="243" spans="1:6" ht="16.5" thickBot="1" x14ac:dyDescent="0.3">
      <c r="A243" s="47"/>
      <c r="B243" s="199" t="s">
        <v>496</v>
      </c>
      <c r="C243" s="199" t="s">
        <v>253</v>
      </c>
      <c r="D243" s="200"/>
      <c r="E243" s="211"/>
      <c r="F243" s="202">
        <v>99482</v>
      </c>
    </row>
    <row r="244" spans="1:6" ht="16.5" thickBot="1" x14ac:dyDescent="0.3">
      <c r="A244" s="47"/>
      <c r="B244" s="199" t="s">
        <v>247</v>
      </c>
      <c r="C244" s="199" t="s">
        <v>248</v>
      </c>
      <c r="D244" s="200"/>
      <c r="E244" s="211"/>
      <c r="F244" s="202">
        <v>77000</v>
      </c>
    </row>
    <row r="245" spans="1:6" ht="15.75" x14ac:dyDescent="0.25">
      <c r="A245" s="47"/>
      <c r="B245" s="125"/>
      <c r="C245" s="125"/>
      <c r="D245" s="47"/>
      <c r="E245" s="209"/>
      <c r="F245" s="114"/>
    </row>
    <row r="246" spans="1:6" ht="15.75" x14ac:dyDescent="0.25">
      <c r="A246" s="47"/>
      <c r="B246" s="125"/>
      <c r="C246" s="125"/>
      <c r="D246" s="47"/>
      <c r="E246" s="209"/>
      <c r="F246" s="114"/>
    </row>
    <row r="247" spans="1:6" ht="15.75" x14ac:dyDescent="0.25">
      <c r="A247" s="47"/>
      <c r="B247" s="125"/>
      <c r="C247" s="125"/>
      <c r="D247" s="47"/>
      <c r="E247" s="209"/>
      <c r="F247" s="114"/>
    </row>
    <row r="248" spans="1:6" ht="15.75" x14ac:dyDescent="0.25">
      <c r="A248" s="47"/>
      <c r="B248" s="125"/>
      <c r="C248" s="125"/>
      <c r="D248" s="47"/>
      <c r="E248" s="209"/>
      <c r="F248" s="114"/>
    </row>
    <row r="249" spans="1:6" ht="15.75" x14ac:dyDescent="0.25">
      <c r="A249" s="47"/>
      <c r="B249" s="125"/>
      <c r="C249" s="125"/>
      <c r="D249" s="47"/>
      <c r="E249" s="209"/>
      <c r="F249" s="114"/>
    </row>
    <row r="250" spans="1:6" ht="15.75" x14ac:dyDescent="0.25">
      <c r="A250" s="47"/>
      <c r="B250" s="125"/>
      <c r="C250" s="125"/>
      <c r="D250" s="47"/>
      <c r="E250" s="126"/>
      <c r="F250" s="114"/>
    </row>
    <row r="251" spans="1:6" ht="15.75" x14ac:dyDescent="0.25">
      <c r="A251" s="47"/>
      <c r="B251" s="67"/>
      <c r="C251" s="68"/>
      <c r="E251" s="69"/>
      <c r="F251" s="56"/>
    </row>
    <row r="252" spans="1:6" ht="15.75" x14ac:dyDescent="0.25">
      <c r="A252" s="47"/>
      <c r="B252" s="67"/>
      <c r="C252" s="68"/>
      <c r="E252" s="69"/>
      <c r="F252" s="56"/>
    </row>
    <row r="253" spans="1:6" ht="15.75" x14ac:dyDescent="0.25">
      <c r="A253" s="182" t="s">
        <v>50</v>
      </c>
      <c r="B253" s="182"/>
      <c r="C253" s="182"/>
      <c r="D253" s="182"/>
      <c r="E253" s="183"/>
      <c r="F253" s="66">
        <f>SUM(F2:F252)</f>
        <v>41539260.400000006</v>
      </c>
    </row>
  </sheetData>
  <autoFilter ref="A1:F164" xr:uid="{3A9A1389-9B36-479C-ABAC-8CAA4B857FB5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Final Summary</vt:lpstr>
      <vt:lpstr>Summary Sheet</vt:lpstr>
      <vt:lpstr>Land, Stamp Duty and rent c (2)</vt:lpstr>
      <vt:lpstr>Rent Cost</vt:lpstr>
      <vt:lpstr>TDR &amp; Approval</vt:lpstr>
      <vt:lpstr>Construction Cost</vt:lpstr>
      <vt:lpstr>Professional</vt:lpstr>
      <vt:lpstr>MArketing</vt:lpstr>
      <vt:lpstr>Admin</vt:lpstr>
      <vt:lpstr>Interest</vt:lpstr>
      <vt:lpstr>Construction Area Statement (4)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Ravis</dc:creator>
  <cp:lastModifiedBy>Desk</cp:lastModifiedBy>
  <dcterms:created xsi:type="dcterms:W3CDTF">2023-03-09T11:26:09Z</dcterms:created>
  <dcterms:modified xsi:type="dcterms:W3CDTF">2024-07-25T12:19:44Z</dcterms:modified>
</cp:coreProperties>
</file>