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Barkha Gupta And Nirbhay Gupta\"/>
    </mc:Choice>
  </mc:AlternateContent>
  <xr:revisionPtr revIDLastSave="0" documentId="13_ncr:1_{4CDCAA46-ED4A-40C3-9153-6E3BEB341D3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8" i="24" l="1"/>
  <c r="N8" i="24"/>
  <c r="N9" i="24"/>
  <c r="N10" i="24"/>
  <c r="N11" i="24"/>
  <c r="N12" i="24"/>
  <c r="N13" i="24"/>
  <c r="N14" i="24"/>
  <c r="N15" i="24"/>
  <c r="N16" i="24"/>
  <c r="N17" i="24"/>
  <c r="N19" i="24"/>
  <c r="N20" i="24"/>
  <c r="N21" i="24"/>
  <c r="N22" i="24"/>
  <c r="N23" i="24"/>
  <c r="N24" i="24"/>
  <c r="N25" i="2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5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<sst xmlns="http://schemas.openxmlformats.org/spreadsheetml/2006/main" count="132" uniqueCount="89">
  <si>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</si>
  <si>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</si>
  <si>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</si>
  <si>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</si>
  <si>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</si>
  <si>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</si>
  <si>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</si>
  <si>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</si>
  <si>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</si>
  <si>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</si>
  <si>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</si>
  <si>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</si>
  <si>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</si>
  <si>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</si>
  <si>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</si>
  <si>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</si>
  <si>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</si>
  <si>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</si>
  <si>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</si>
  <si>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</si>
  <si>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</si>
  <si>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</si>
  <si>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</si>
  <si>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</si>
  <si>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</si>
  <si>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</si>
  <si>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</si>
  <si>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</si>
  <si>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</si>
  <si>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</si>
  <si>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</si>
  <si>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</si>
  <si>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</si>
  <si>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</si>
  <si>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</si>
  <si>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</si>
  <si>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</si>
  <si>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</si>
  <si>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</si>
  <si>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</si>
  <si>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</si>
  <si>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</si>
  <si>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</si>
  <si>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</si>
  <si>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</si>
  <si>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</si>
  <si>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</si>
  <si>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</si>
  <si>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</si>
  <si>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</si>
  <si>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</si>
  <si>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</si>
  <si>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</si>
  <si>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</si>
  <si>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</si>
  <si>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</si>
  <si>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</si>
  <si>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</si>
  <si>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</si>
  <si>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</si>
  <si>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</si>
  <si>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</si>
  <si>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</si>
  <si>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</si>
  <si>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</si>
  <si>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</si>
  <si>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</si>
  <si>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</si>
  <si>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</si>
  <si>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</si>
  <si>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</si>
  <si>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</si>
  <si>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</si>
  <si>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</si>
  <si>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</si>
  <si>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</si>
  <si>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</si>
  <si>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</si>
  <si>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</si>
  <si>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</si>
  <si>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</si>
  <si>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</si>
  <si>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</si>
  <si>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</si>
  <si>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23.07.2024</t>
  </si>
  <si>
    <t>IGR-12.06.24</t>
  </si>
  <si>
    <t>IGR-06.03.24</t>
  </si>
  <si>
    <t>IGR-03.11.23</t>
  </si>
  <si>
    <t>IGR-22.09.23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</si>
</sst>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5" fillId="2" borderId="4" xfId="0" applyFont="1" applyFill="1" applyBorder="1"/>
    <xf numFmtId="0" fontId="5" fillId="2" borderId="0" xfId="0" applyFont="1" applyFill="1"/>
    <xf numFmtId="43" fontId="5" fillId="2" borderId="0" xfId="0" applyNumberFormat="1" applyFont="1" applyFill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0</xdr:row>
      <xdr:rowOff>0</xdr:rowOff>
    </xdr:from>
    <xdr:to>
      <xdr:col>26</xdr:col>
      <xdr:colOff>571500</xdr:colOff>
      <xdr:row>32</xdr:row>
      <xdr:rowOff>84084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CD1035-3847-43A9-BA74-CC60A6FD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5375" y="0"/>
          <a:ext cx="7820025" cy="6789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08ACC5-C0E5-4B66-B539-36AD0490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418BB-7C6E-4D00-B84D-8C368684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6CDBFF-5522-4D91-8B9B-8F228AE24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EEDE9-E032-4123-95F9-2A89BBB8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40157-2703-4A1C-A48F-072C45B4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D1692B-F92C-4BDA-89AC-E0446D63E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83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A54FB-84D8-408C-8E80-85640F908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792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4D4AD9-A7DD-4EFD-9C95-B2453917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1">
        <f>374860*0.85</f>
        <v>318631</v>
      </c>
      <c r="D3" s="41"/>
      <c r="E3" s="41"/>
      <c r="F3" s="41"/>
      <c r="H3" s="54" t="s">
        <v>37</v>
      </c>
      <c r="I3" s="54"/>
      <c r="J3" s="54" t="s">
        <v>38</v>
      </c>
      <c r="K3" s="54" t="s">
        <v>39</v>
      </c>
      <c r="L3" s="54" t="s">
        <v>40</v>
      </c>
    </row>
    <row r="4" spans="2:12" x14ac:dyDescent="0.25">
      <c r="B4" s="41" t="s">
        <v>82</v>
      </c>
      <c r="C4" s="51">
        <f>C3*10%</f>
        <v>31863.100000000002</v>
      </c>
      <c r="D4" s="41"/>
      <c r="E4" s="41"/>
      <c r="F4" s="41"/>
      <c r="H4" s="55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6">
        <f>C3+C4</f>
        <v>350494.1</v>
      </c>
      <c r="D5" s="57" t="s">
        <v>62</v>
      </c>
      <c r="E5" s="58">
        <f>C5/10.764</f>
        <v>32561.696395392046</v>
      </c>
      <c r="F5" s="57" t="s">
        <v>63</v>
      </c>
      <c r="H5" s="59" t="s">
        <v>44</v>
      </c>
      <c r="I5" s="55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1">
        <v>29400</v>
      </c>
      <c r="D6" s="41"/>
      <c r="E6" s="41"/>
      <c r="F6" s="41"/>
      <c r="H6" s="60" t="s">
        <v>46</v>
      </c>
      <c r="I6" s="55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1">
        <f>C5-C6</f>
        <v>321094.09999999998</v>
      </c>
      <c r="D7" s="41"/>
      <c r="E7" s="41"/>
      <c r="F7" s="41"/>
      <c r="H7" s="59" t="s">
        <v>50</v>
      </c>
      <c r="I7" s="55">
        <v>0.8</v>
      </c>
      <c r="J7" s="41"/>
      <c r="K7" s="59" t="s">
        <v>46</v>
      </c>
      <c r="L7" s="55">
        <v>0.05</v>
      </c>
    </row>
    <row r="8" spans="2:12" ht="30" x14ac:dyDescent="0.25">
      <c r="B8" s="61" t="s">
        <v>80</v>
      </c>
      <c r="C8" s="51">
        <f>C7*D13%</f>
        <v>321094.09999999998</v>
      </c>
      <c r="D8" s="41"/>
      <c r="E8" s="41"/>
      <c r="F8" s="41"/>
      <c r="H8" s="59" t="s">
        <v>51</v>
      </c>
      <c r="I8" s="55">
        <v>0.7</v>
      </c>
      <c r="J8" s="41"/>
      <c r="K8" s="62" t="s">
        <v>52</v>
      </c>
      <c r="L8" s="55">
        <v>0.1</v>
      </c>
    </row>
    <row r="9" spans="2:12" x14ac:dyDescent="0.25">
      <c r="B9" s="41" t="s">
        <v>81</v>
      </c>
      <c r="C9" s="56">
        <f>C6+C8</f>
        <v>350494.1</v>
      </c>
      <c r="D9" s="57" t="s">
        <v>62</v>
      </c>
      <c r="E9" s="58">
        <f>C9/10.764</f>
        <v>32561.696395392046</v>
      </c>
      <c r="F9" s="57" t="s">
        <v>63</v>
      </c>
      <c r="H9" s="59" t="s">
        <v>53</v>
      </c>
      <c r="I9" s="55">
        <v>0.6</v>
      </c>
      <c r="J9" s="41"/>
      <c r="K9" s="41" t="s">
        <v>54</v>
      </c>
      <c r="L9" s="55">
        <v>0.15</v>
      </c>
    </row>
    <row r="10" spans="2:12" x14ac:dyDescent="0.25">
      <c r="C10" s="63"/>
      <c r="H10" s="41" t="s">
        <v>55</v>
      </c>
      <c r="I10" s="55">
        <v>0.5</v>
      </c>
      <c r="J10" s="41"/>
      <c r="K10" s="41" t="s">
        <v>56</v>
      </c>
      <c r="L10" s="55">
        <v>0.2</v>
      </c>
    </row>
    <row r="11" spans="2:12" x14ac:dyDescent="0.25">
      <c r="B11" s="47" t="s">
        <v>68</v>
      </c>
      <c r="C11" s="65">
        <f>Calculation!D7</f>
        <v>2024</v>
      </c>
      <c r="H11" s="41" t="s">
        <v>57</v>
      </c>
      <c r="I11" s="55">
        <v>0.4</v>
      </c>
      <c r="J11" s="41"/>
      <c r="K11" s="41"/>
      <c r="L11" s="41"/>
    </row>
    <row r="12" spans="2:12" x14ac:dyDescent="0.25">
      <c r="B12" s="47" t="s">
        <v>69</v>
      </c>
      <c r="C12" s="65">
        <f>Calculation!D8</f>
        <v>2024</v>
      </c>
      <c r="D12" s="64">
        <v>100</v>
      </c>
      <c r="H12" s="41" t="s">
        <v>58</v>
      </c>
      <c r="I12" s="55">
        <v>0.3</v>
      </c>
      <c r="J12" s="41"/>
      <c r="K12" s="41"/>
      <c r="L12" s="41"/>
    </row>
    <row r="13" spans="2:12" x14ac:dyDescent="0.25">
      <c r="B13" s="47" t="s">
        <v>70</v>
      </c>
      <c r="C13" s="65">
        <f>C11-C12</f>
        <v>0</v>
      </c>
      <c r="D13" s="64">
        <f>D12-C13</f>
        <v>100</v>
      </c>
    </row>
    <row r="15" spans="2:12" x14ac:dyDescent="0.25">
      <c r="B15" s="41" t="s">
        <v>59</v>
      </c>
      <c r="C15" s="51">
        <v>93700</v>
      </c>
      <c r="D15" s="41"/>
      <c r="E15" s="41"/>
      <c r="F15" s="41"/>
    </row>
    <row r="16" spans="2:12" x14ac:dyDescent="0.25">
      <c r="B16" s="41" t="s">
        <v>60</v>
      </c>
      <c r="C16" s="51">
        <f>C15*5%</f>
        <v>4685</v>
      </c>
      <c r="D16" s="41"/>
      <c r="E16" s="41"/>
      <c r="F16" s="41"/>
    </row>
    <row r="17" spans="2:6" x14ac:dyDescent="0.25">
      <c r="B17" s="41" t="s">
        <v>61</v>
      </c>
      <c r="C17" s="56">
        <f>C15+C16</f>
        <v>98385</v>
      </c>
      <c r="D17" s="57" t="s">
        <v>62</v>
      </c>
      <c r="E17" s="58">
        <f>C17/10.764</f>
        <v>9140.1895206243044</v>
      </c>
      <c r="F17" s="57" t="s">
        <v>63</v>
      </c>
    </row>
    <row r="18" spans="2:6" x14ac:dyDescent="0.25">
      <c r="B18" s="41" t="s">
        <v>65</v>
      </c>
      <c r="C18" s="51">
        <v>26620</v>
      </c>
      <c r="D18" s="41"/>
      <c r="E18" s="41"/>
      <c r="F18" s="41"/>
    </row>
    <row r="19" spans="2:6" x14ac:dyDescent="0.25">
      <c r="B19" s="41" t="s">
        <v>66</v>
      </c>
      <c r="C19" s="51">
        <f>C17-C18</f>
        <v>71765</v>
      </c>
      <c r="D19" s="41"/>
      <c r="E19" s="41"/>
      <c r="F19" s="41"/>
    </row>
    <row r="20" spans="2:6" ht="45" x14ac:dyDescent="0.25">
      <c r="B20" s="61" t="s">
        <v>67</v>
      </c>
      <c r="C20" s="51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6">
        <f>C19+C20</f>
        <v>93061</v>
      </c>
      <c r="D21" s="57" t="s">
        <v>62</v>
      </c>
      <c r="E21" s="58">
        <f>C21/10.764</f>
        <v>8645.5778520995918</v>
      </c>
      <c r="F21" s="5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18" sqref="N1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20.37</v>
      </c>
      <c r="M5" s="41">
        <v>11.88</v>
      </c>
      <c r="N5" s="41">
        <f t="shared" ref="N5:N25" si="6">L5*M5</f>
        <v>241.99560000000002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8.59</v>
      </c>
      <c r="M6" s="41">
        <v>13.59</v>
      </c>
      <c r="N6" s="41">
        <f t="shared" si="6"/>
        <v>116.7381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>
        <v>16.75</v>
      </c>
      <c r="M7" s="41">
        <v>3.81</v>
      </c>
      <c r="N7" s="41">
        <f t="shared" si="6"/>
        <v>63.817500000000003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10.64</v>
      </c>
      <c r="M8" s="41">
        <v>9.8000000000000007</v>
      </c>
      <c r="N8" s="41">
        <f t="shared" si="6"/>
        <v>104.27200000000002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10</v>
      </c>
      <c r="M9" s="41">
        <v>4.7</v>
      </c>
      <c r="N9" s="41">
        <f t="shared" si="6"/>
        <v>47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>
        <v>4.6100000000000003</v>
      </c>
      <c r="M10" s="41">
        <v>3.67</v>
      </c>
      <c r="N10" s="41">
        <f t="shared" si="6"/>
        <v>16.918700000000001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>
        <v>15</v>
      </c>
      <c r="M11" s="41">
        <v>10.67</v>
      </c>
      <c r="N11" s="41">
        <f t="shared" si="6"/>
        <v>160.05000000000001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>
        <v>13.85</v>
      </c>
      <c r="M12" s="41">
        <v>12</v>
      </c>
      <c r="N12" s="41">
        <f t="shared" si="6"/>
        <v>166.2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>
        <v>8.41</v>
      </c>
      <c r="M13" s="41">
        <v>4.25</v>
      </c>
      <c r="N13" s="41">
        <f t="shared" si="6"/>
        <v>35.7425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>
        <v>5</v>
      </c>
      <c r="M14" s="41">
        <v>8</v>
      </c>
      <c r="N14" s="41">
        <f t="shared" si="6"/>
        <v>40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>
        <v>14</v>
      </c>
      <c r="M15" s="41">
        <v>12</v>
      </c>
      <c r="N15" s="41">
        <f t="shared" si="6"/>
        <v>168</v>
      </c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>
        <v>8</v>
      </c>
      <c r="M16" s="41">
        <v>5</v>
      </c>
      <c r="N16" s="41">
        <f t="shared" si="6"/>
        <v>40</v>
      </c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>
        <v>6</v>
      </c>
      <c r="M17" s="41">
        <v>8</v>
      </c>
      <c r="N17" s="41">
        <f t="shared" si="6"/>
        <v>48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1">
        <f>SUM(N5:N17)</f>
        <v>1248.7343999999998</v>
      </c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1">
        <f t="shared" si="6"/>
        <v>0</v>
      </c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1">
        <f t="shared" si="6"/>
        <v>0</v>
      </c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41">
        <f t="shared" si="6"/>
        <v>0</v>
      </c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1">
        <f t="shared" si="6"/>
        <v>0</v>
      </c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1">
        <f t="shared" si="6"/>
        <v>0</v>
      </c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0"/>
      <c r="N24" s="41">
        <f t="shared" si="6"/>
        <v>0</v>
      </c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0"/>
      <c r="N25" s="41">
        <f t="shared" si="6"/>
        <v>0</v>
      </c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0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1"/>
      <c r="Q29" s="51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2"/>
      <c r="Q30" s="52"/>
      <c r="R30" s="41"/>
    </row>
    <row r="33" spans="13:17" x14ac:dyDescent="0.25">
      <c r="M33" s="6"/>
      <c r="P33" s="53"/>
      <c r="Q33" s="5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36900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34900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75</v>
      </c>
      <c r="D8" s="24">
        <v>2024</v>
      </c>
    </row>
    <row r="9" spans="1:5" x14ac:dyDescent="0.25">
      <c r="A9" s="15" t="s">
        <v>19</v>
      </c>
      <c r="B9" s="23"/>
      <c r="C9" s="24">
        <v>75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2000</v>
      </c>
      <c r="D13" s="22"/>
    </row>
    <row r="14" spans="1:5" x14ac:dyDescent="0.25">
      <c r="A14" s="15" t="s">
        <v>15</v>
      </c>
      <c r="B14" s="18"/>
      <c r="C14" s="19">
        <f>C5</f>
        <v>34900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36900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1354</v>
      </c>
      <c r="D18" s="24"/>
    </row>
    <row r="19" spans="1:5" x14ac:dyDescent="0.25">
      <c r="A19" s="15" t="s">
        <v>73</v>
      </c>
      <c r="B19" s="6"/>
      <c r="C19" s="30">
        <f>C18*C16</f>
        <v>49962600</v>
      </c>
      <c r="D19" s="31"/>
      <c r="E19" s="64"/>
    </row>
    <row r="20" spans="1:5" x14ac:dyDescent="0.25">
      <c r="A20" s="15" t="s">
        <v>24</v>
      </c>
      <c r="C20" s="32">
        <f>C19*98%</f>
        <v>48963348</v>
      </c>
      <c r="D20" s="30"/>
    </row>
    <row r="21" spans="1:5" x14ac:dyDescent="0.25">
      <c r="A21" s="15" t="s">
        <v>25</v>
      </c>
      <c r="C21" s="32">
        <f>C19*80%</f>
        <v>39970080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2708000</v>
      </c>
      <c r="D23" s="35"/>
    </row>
    <row r="24" spans="1:5" x14ac:dyDescent="0.25">
      <c r="A24" s="15" t="s">
        <v>27</v>
      </c>
    </row>
    <row r="25" spans="1:5" x14ac:dyDescent="0.25">
      <c r="A25" s="71" t="s">
        <v>28</v>
      </c>
      <c r="B25" s="72"/>
      <c r="C25" s="73">
        <f>C19*0.03/12</f>
        <v>124906.5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H28" sqref="H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1354</v>
      </c>
      <c r="C2" s="4">
        <f t="shared" ref="C2:C16" si="1">B2*1.2</f>
        <v>1624.8</v>
      </c>
      <c r="D2" s="4">
        <f t="shared" ref="D2:D16" si="2">C2*1.2</f>
        <v>1949.7599999999998</v>
      </c>
      <c r="E2" s="5">
        <f t="shared" ref="E2:E16" si="3">R2</f>
        <v>50000000</v>
      </c>
      <c r="F2" s="75">
        <f t="shared" ref="F2:F15" si="4">ROUND((E2/B2),0)</f>
        <v>36928</v>
      </c>
      <c r="G2" s="75">
        <f t="shared" ref="G2:G15" si="5">ROUND((E2/C2),0)</f>
        <v>30773</v>
      </c>
      <c r="H2" s="75">
        <f t="shared" ref="H2:H15" si="6">ROUND((E2/D2),0)</f>
        <v>25644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1354</v>
      </c>
      <c r="R2" s="76">
        <v>50000000</v>
      </c>
      <c r="S2" s="76" t="s">
        <v>85</v>
      </c>
    </row>
    <row r="3" spans="1:19" x14ac:dyDescent="0.25">
      <c r="A3" s="4">
        <v>2</v>
      </c>
      <c r="B3" s="4">
        <f t="shared" si="0"/>
        <v>1354</v>
      </c>
      <c r="C3" s="4">
        <f t="shared" si="1"/>
        <v>1624.8</v>
      </c>
      <c r="D3" s="4">
        <f t="shared" si="2"/>
        <v>1949.7599999999998</v>
      </c>
      <c r="E3" s="5">
        <f t="shared" si="3"/>
        <v>50500000</v>
      </c>
      <c r="F3" s="4">
        <f t="shared" si="4"/>
        <v>37297</v>
      </c>
      <c r="G3" s="4">
        <f t="shared" si="5"/>
        <v>31081</v>
      </c>
      <c r="H3" s="4">
        <f t="shared" si="6"/>
        <v>25901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1354</v>
      </c>
      <c r="R3" s="2">
        <v>50500000</v>
      </c>
      <c r="S3" s="2" t="s">
        <v>86</v>
      </c>
    </row>
    <row r="4" spans="1:19" x14ac:dyDescent="0.25">
      <c r="A4" s="4">
        <v>3</v>
      </c>
      <c r="B4" s="4">
        <f t="shared" si="0"/>
        <v>1354</v>
      </c>
      <c r="C4" s="4">
        <f t="shared" si="1"/>
        <v>1624.8</v>
      </c>
      <c r="D4" s="4">
        <f t="shared" si="2"/>
        <v>1949.7599999999998</v>
      </c>
      <c r="E4" s="5">
        <f t="shared" si="3"/>
        <v>51660000</v>
      </c>
      <c r="F4" s="4">
        <f t="shared" si="4"/>
        <v>38154</v>
      </c>
      <c r="G4" s="4">
        <f t="shared" si="5"/>
        <v>31795</v>
      </c>
      <c r="H4" s="4">
        <f t="shared" si="6"/>
        <v>26496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1354</v>
      </c>
      <c r="R4" s="2">
        <v>51660000</v>
      </c>
      <c r="S4" s="2" t="s">
        <v>87</v>
      </c>
    </row>
    <row r="5" spans="1:19" x14ac:dyDescent="0.25">
      <c r="A5" s="4">
        <v>4</v>
      </c>
      <c r="B5" s="4">
        <f t="shared" si="0"/>
        <v>1354</v>
      </c>
      <c r="C5" s="4">
        <f t="shared" si="1"/>
        <v>1624.8</v>
      </c>
      <c r="D5" s="4">
        <f t="shared" si="2"/>
        <v>1949.7599999999998</v>
      </c>
      <c r="E5" s="5">
        <f t="shared" si="3"/>
        <v>48000000</v>
      </c>
      <c r="F5" s="4">
        <f t="shared" si="4"/>
        <v>35451</v>
      </c>
      <c r="G5" s="4">
        <f t="shared" si="5"/>
        <v>29542</v>
      </c>
      <c r="H5" s="4">
        <f t="shared" si="6"/>
        <v>24618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1354</v>
      </c>
      <c r="R5" s="2">
        <v>48000000</v>
      </c>
      <c r="S5" s="2"/>
    </row>
    <row r="6" spans="1:19" x14ac:dyDescent="0.25">
      <c r="A6" s="4">
        <v>5</v>
      </c>
      <c r="B6" s="4">
        <f t="shared" si="0"/>
        <v>1354</v>
      </c>
      <c r="C6" s="4">
        <f t="shared" si="1"/>
        <v>1624.8</v>
      </c>
      <c r="D6" s="4">
        <f t="shared" si="2"/>
        <v>1949.7599999999998</v>
      </c>
      <c r="E6" s="5">
        <f t="shared" si="3"/>
        <v>49900000</v>
      </c>
      <c r="F6" s="75">
        <f t="shared" si="4"/>
        <v>36854</v>
      </c>
      <c r="G6" s="75">
        <f t="shared" si="5"/>
        <v>30711</v>
      </c>
      <c r="H6" s="75">
        <f t="shared" si="6"/>
        <v>25593</v>
      </c>
      <c r="I6" s="75">
        <f t="shared" si="7"/>
        <v>0</v>
      </c>
      <c r="J6" s="75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1354</v>
      </c>
      <c r="R6" s="76">
        <v>49900000</v>
      </c>
      <c r="S6" s="2"/>
    </row>
    <row r="7" spans="1:19" x14ac:dyDescent="0.25">
      <c r="A7" s="4">
        <v>6</v>
      </c>
      <c r="B7" s="4">
        <f t="shared" si="0"/>
        <v>1350</v>
      </c>
      <c r="C7" s="4">
        <f t="shared" si="1"/>
        <v>1620</v>
      </c>
      <c r="D7" s="4">
        <f t="shared" si="2"/>
        <v>1944</v>
      </c>
      <c r="E7" s="5">
        <f t="shared" si="3"/>
        <v>53000000</v>
      </c>
      <c r="F7" s="75">
        <f t="shared" si="4"/>
        <v>39259</v>
      </c>
      <c r="G7" s="75">
        <f t="shared" si="5"/>
        <v>32716</v>
      </c>
      <c r="H7" s="75">
        <f t="shared" si="6"/>
        <v>27263</v>
      </c>
      <c r="I7" s="75">
        <f t="shared" si="7"/>
        <v>0</v>
      </c>
      <c r="J7" s="75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1350</v>
      </c>
      <c r="R7" s="76">
        <v>53000000</v>
      </c>
      <c r="S7" s="2"/>
    </row>
    <row r="8" spans="1:19" x14ac:dyDescent="0.25">
      <c r="A8" s="4">
        <v>7</v>
      </c>
      <c r="B8" s="4">
        <f t="shared" si="0"/>
        <v>1245</v>
      </c>
      <c r="C8" s="4">
        <f t="shared" si="1"/>
        <v>1494</v>
      </c>
      <c r="D8" s="4">
        <f t="shared" si="2"/>
        <v>1792.8</v>
      </c>
      <c r="E8" s="5">
        <f t="shared" si="3"/>
        <v>46700000</v>
      </c>
      <c r="F8" s="4">
        <f t="shared" si="4"/>
        <v>37510</v>
      </c>
      <c r="G8" s="4">
        <f t="shared" si="5"/>
        <v>31258</v>
      </c>
      <c r="H8" s="4">
        <f t="shared" si="6"/>
        <v>26049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1245</v>
      </c>
      <c r="R8" s="2">
        <v>46700000</v>
      </c>
      <c r="S8" s="2"/>
    </row>
    <row r="9" spans="1:19" x14ac:dyDescent="0.25">
      <c r="A9" s="4">
        <v>8</v>
      </c>
      <c r="B9" s="4">
        <f t="shared" si="0"/>
        <v>1354</v>
      </c>
      <c r="C9" s="4">
        <f t="shared" si="1"/>
        <v>1624.8</v>
      </c>
      <c r="D9" s="4">
        <f t="shared" si="2"/>
        <v>1949.7599999999998</v>
      </c>
      <c r="E9" s="5">
        <f t="shared" si="3"/>
        <v>49090000</v>
      </c>
      <c r="F9" s="75">
        <f t="shared" si="4"/>
        <v>36256</v>
      </c>
      <c r="G9" s="75">
        <f t="shared" si="5"/>
        <v>30213</v>
      </c>
      <c r="H9" s="75">
        <f t="shared" si="6"/>
        <v>25177</v>
      </c>
      <c r="I9" s="75">
        <f t="shared" si="7"/>
        <v>0</v>
      </c>
      <c r="J9" s="75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1354</v>
      </c>
      <c r="R9" s="76">
        <v>49090000</v>
      </c>
      <c r="S9" s="76" t="s">
        <v>88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9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7"/>
    </row>
    <row r="25" spans="1:19" s="10" customFormat="1" x14ac:dyDescent="0.25">
      <c r="F25" s="68"/>
    </row>
    <row r="26" spans="1:19" s="10" customFormat="1" x14ac:dyDescent="0.25">
      <c r="F26" s="68"/>
    </row>
    <row r="27" spans="1:19" s="10" customFormat="1" x14ac:dyDescent="0.25">
      <c r="F27" s="51" t="s">
        <v>83</v>
      </c>
      <c r="G27" s="51">
        <v>1248</v>
      </c>
    </row>
    <row r="28" spans="1:19" s="10" customFormat="1" x14ac:dyDescent="0.25">
      <c r="C28" s="66" t="s">
        <v>74</v>
      </c>
      <c r="D28" s="66" t="s">
        <v>84</v>
      </c>
      <c r="F28" s="51" t="s">
        <v>83</v>
      </c>
      <c r="G28" s="51">
        <v>1354</v>
      </c>
    </row>
    <row r="29" spans="1:19" s="10" customFormat="1" x14ac:dyDescent="0.25">
      <c r="C29" s="66" t="s">
        <v>1</v>
      </c>
      <c r="D29" s="66">
        <v>47500000</v>
      </c>
      <c r="F29" s="51" t="s">
        <v>71</v>
      </c>
      <c r="G29" s="51">
        <v>1489</v>
      </c>
      <c r="H29" s="10">
        <f>G29/G28</f>
        <v>1.0997045790251108</v>
      </c>
    </row>
    <row r="30" spans="1:19" s="10" customFormat="1" x14ac:dyDescent="0.25">
      <c r="F30" s="51" t="s">
        <v>72</v>
      </c>
      <c r="G30" s="51"/>
    </row>
    <row r="31" spans="1:19" s="10" customFormat="1" x14ac:dyDescent="0.25">
      <c r="C31" s="69"/>
      <c r="D31" s="69"/>
      <c r="F31" s="69" t="s">
        <v>73</v>
      </c>
      <c r="G31" s="69">
        <f>G29*G30</f>
        <v>0</v>
      </c>
      <c r="H31" s="10">
        <f>G31/D29</f>
        <v>0</v>
      </c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</row>
    <row r="33" spans="3:7" s="10" customFormat="1" x14ac:dyDescent="0.25">
      <c r="C33" s="69"/>
      <c r="D33" s="69"/>
      <c r="F33" s="69" t="s">
        <v>25</v>
      </c>
      <c r="G33" s="69">
        <f>G31*80%</f>
        <v>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2024-07-27T05:47:28Z</dcterms:modified>
</cp:coreProperties>
</file>