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filterPrivacy="1" defaultThemeVersion="124226"/>
  <xr:revisionPtr revIDLastSave="0" documentId="13_ncr:1_{22D70AE3-FB4B-494B-8D36-0859DC3EB9E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 1" sheetId="4" r:id="rId1"/>
    <sheet name="2001" sheetId="5" r:id="rId2"/>
    <sheet name="Area page" sheetId="9" r:id="rId3"/>
    <sheet name="RR 2024-25" sheetId="12" r:id="rId4"/>
    <sheet name="Cost Inflation Index" sheetId="14" r:id="rId5"/>
  </sheets>
  <calcPr calcId="191029"/>
</workbook>
</file>

<file path=xl/calcChain.xml><?xml version="1.0" encoding="utf-8"?>
<calcChain xmlns="http://schemas.openxmlformats.org/spreadsheetml/2006/main">
  <c r="E4" i="4" l="1"/>
  <c r="U46" i="9"/>
  <c r="I6" i="4"/>
  <c r="I7" i="4" s="1"/>
  <c r="F3" i="4" l="1"/>
  <c r="C20" i="4" l="1"/>
  <c r="C13" i="4"/>
  <c r="C11" i="4"/>
  <c r="C16" i="4" s="1"/>
  <c r="C6" i="4"/>
  <c r="D6" i="4" l="1"/>
  <c r="C14" i="4"/>
  <c r="C22" i="4"/>
  <c r="G22" i="4" l="1"/>
  <c r="G23" i="4"/>
  <c r="C25" i="4"/>
  <c r="C29" i="4" l="1"/>
  <c r="V30" i="4" l="1"/>
</calcChain>
</file>

<file path=xl/sharedStrings.xml><?xml version="1.0" encoding="utf-8"?>
<sst xmlns="http://schemas.openxmlformats.org/spreadsheetml/2006/main" count="57" uniqueCount="56">
  <si>
    <t>Year of Construction</t>
  </si>
  <si>
    <t>Age of Building</t>
  </si>
  <si>
    <t>Depreciation</t>
  </si>
  <si>
    <t>Amount of Depreciation</t>
  </si>
  <si>
    <t>Depreciated Fair Market Value</t>
  </si>
  <si>
    <t>Registration Charges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</si>
  <si>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</si>
  <si>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</si>
  <si>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</si>
  <si>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</si>
  <si>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</si>
  <si>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</si>
  <si>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</si>
  <si>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</si>
  <si>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</si>
  <si>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</si>
  <si>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</si>
  <si>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</si>
  <si>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</si>
  <si>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Registration fee 1%</t>
  </si>
  <si>
    <t>5. Stamp duty for industrial gala - 10% or agreemetn value whichever is higher.</t>
  </si>
  <si>
    <t>Stamp duty for industrial gala,shop, office - 10% or agreemetn value whichever is higher.</t>
  </si>
  <si>
    <t>Stamp duty - 10%</t>
  </si>
  <si>
    <t>Area of Unit</t>
  </si>
  <si>
    <t>Cost of Construction of Unit</t>
  </si>
  <si>
    <t>Value of the Unit  (Built up area * Rate)</t>
  </si>
  <si>
    <t>ca</t>
  </si>
  <si>
    <t>bua</t>
  </si>
  <si>
    <t>Baement</t>
  </si>
  <si>
    <t>Max. 20000</t>
  </si>
  <si>
    <t>First flooor</t>
  </si>
  <si>
    <t>Rate for Cost of Construction (For Unit)</t>
  </si>
  <si>
    <t>BUA</t>
  </si>
  <si>
    <t>Gala (RR Rate 2001)</t>
  </si>
  <si>
    <t>Cost Inflation Index - 2001</t>
  </si>
  <si>
    <t>Cost Inflation Index -  2023-2024</t>
  </si>
  <si>
    <t>Stamp Duty -10%</t>
  </si>
  <si>
    <r>
      <t xml:space="preserve"> Cost of Acquisition as of 01-04-2001 in </t>
    </r>
    <r>
      <rPr>
        <b/>
        <sz val="11"/>
        <color theme="1"/>
        <rFont val="Rupee Foradian"/>
        <family val="2"/>
      </rPr>
      <t>`</t>
    </r>
  </si>
  <si>
    <r>
      <t xml:space="preserve">Indexed Cost of Acquisition in </t>
    </r>
    <r>
      <rPr>
        <b/>
        <sz val="11"/>
        <color theme="1"/>
        <rFont val="Rupee Foradian"/>
        <family val="2"/>
      </rPr>
      <t>`</t>
    </r>
  </si>
  <si>
    <t>Salvage Value</t>
  </si>
  <si>
    <t xml:space="preserve">{(100-10) x22}/70.00 </t>
  </si>
  <si>
    <t>Industrial Gala</t>
  </si>
  <si>
    <t xml:space="preserve">Lift Addition </t>
  </si>
  <si>
    <t>Total</t>
  </si>
  <si>
    <t>page - 5</t>
  </si>
  <si>
    <t>date 13.09.2006</t>
  </si>
  <si>
    <t>page - 3</t>
  </si>
  <si>
    <t>date 19.04.1984</t>
  </si>
  <si>
    <t>BUA-855</t>
  </si>
  <si>
    <t>Draft agreement</t>
  </si>
  <si>
    <t>OC</t>
  </si>
  <si>
    <t>Unit No.B/39</t>
  </si>
  <si>
    <t>Index II</t>
  </si>
  <si>
    <t>2-R</t>
  </si>
  <si>
    <t>Agreement date 11.01.2024</t>
  </si>
  <si>
    <t>Mr. Rajendra Bector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</si>
</sst>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24"/>
      <color rgb="FF202124"/>
      <name val="Arial"/>
      <family val="2"/>
    </font>
    <font>
      <b/>
      <sz val="11"/>
      <color theme="1"/>
      <name val="Rupee Foradian"/>
      <family val="2"/>
    </font>
    <font>
      <b/>
      <u/>
      <sz val="2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DE9D9"/>
        <bgColor rgb="FF000000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92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6" fillId="0" borderId="0" xfId="0" applyFont="1"/>
    <xf numFmtId="43" fontId="6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0" fillId="2" borderId="0" xfId="0" applyFill="1"/>
    <xf numFmtId="0" fontId="0" fillId="0" borderId="0" xfId="0" applyAlignment="1">
      <alignment horizontal="center"/>
    </xf>
    <xf numFmtId="16" fontId="0" fillId="0" borderId="0" xfId="0" quotePrefix="1" applyNumberFormat="1" applyAlignment="1">
      <alignment horizontal="center"/>
    </xf>
    <xf numFmtId="0" fontId="2" fillId="0" borderId="0" xfId="0" applyFont="1"/>
    <xf numFmtId="0" fontId="0" fillId="0" borderId="2" xfId="0" applyBorder="1"/>
    <xf numFmtId="0" fontId="0" fillId="7" borderId="0" xfId="0" applyFill="1"/>
    <xf numFmtId="43" fontId="0" fillId="7" borderId="0" xfId="0" applyNumberFormat="1" applyFill="1"/>
    <xf numFmtId="43" fontId="0" fillId="7" borderId="0" xfId="1" applyFont="1" applyFill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4" fillId="3" borderId="2" xfId="0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7" fillId="0" borderId="2" xfId="0" applyFont="1" applyBorder="1"/>
    <xf numFmtId="0" fontId="11" fillId="0" borderId="0" xfId="0" applyFont="1" applyAlignment="1">
      <alignment horizontal="center"/>
    </xf>
    <xf numFmtId="0" fontId="0" fillId="5" borderId="0" xfId="0" applyFill="1" applyAlignment="1">
      <alignment horizontal="right"/>
    </xf>
    <xf numFmtId="43" fontId="0" fillId="3" borderId="0" xfId="1" applyFont="1" applyFill="1" applyBorder="1"/>
    <xf numFmtId="0" fontId="0" fillId="3" borderId="0" xfId="0" applyFill="1"/>
    <xf numFmtId="2" fontId="1" fillId="3" borderId="0" xfId="0" applyNumberFormat="1" applyFont="1" applyFill="1"/>
    <xf numFmtId="10" fontId="0" fillId="3" borderId="0" xfId="1" applyNumberFormat="1" applyFont="1" applyFill="1" applyBorder="1"/>
    <xf numFmtId="43" fontId="0" fillId="5" borderId="0" xfId="0" applyNumberFormat="1" applyFill="1"/>
    <xf numFmtId="0" fontId="0" fillId="6" borderId="0" xfId="0" applyFill="1"/>
    <xf numFmtId="43" fontId="7" fillId="6" borderId="0" xfId="1" applyFont="1" applyFill="1" applyBorder="1"/>
    <xf numFmtId="0" fontId="7" fillId="0" borderId="0" xfId="0" applyFont="1"/>
    <xf numFmtId="43" fontId="7" fillId="5" borderId="0" xfId="0" applyNumberFormat="1" applyFont="1" applyFill="1"/>
    <xf numFmtId="43" fontId="1" fillId="5" borderId="0" xfId="0" applyNumberFormat="1" applyFont="1" applyFill="1"/>
    <xf numFmtId="43" fontId="2" fillId="7" borderId="0" xfId="0" applyNumberFormat="1" applyFont="1" applyFill="1"/>
    <xf numFmtId="43" fontId="0" fillId="3" borderId="0" xfId="0" applyNumberFormat="1" applyFill="1"/>
    <xf numFmtId="43" fontId="2" fillId="2" borderId="0" xfId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2" fillId="4" borderId="0" xfId="0" applyFont="1" applyFill="1" applyAlignment="1">
      <alignment horizontal="right"/>
    </xf>
    <xf numFmtId="0" fontId="0" fillId="0" borderId="0" xfId="0" applyAlignment="1">
      <alignment horizontal="left"/>
    </xf>
    <xf numFmtId="164" fontId="7" fillId="5" borderId="0" xfId="0" applyNumberFormat="1" applyFont="1" applyFill="1"/>
    <xf numFmtId="1" fontId="0" fillId="0" borderId="0" xfId="0" applyNumberFormat="1"/>
    <xf numFmtId="43" fontId="11" fillId="0" borderId="2" xfId="0" applyNumberFormat="1" applyFont="1" applyBorder="1"/>
    <xf numFmtId="2" fontId="0" fillId="3" borderId="2" xfId="0" applyNumberFormat="1" applyFill="1" applyBorder="1"/>
    <xf numFmtId="2" fontId="13" fillId="0" borderId="0" xfId="0" applyNumberFormat="1" applyFont="1"/>
    <xf numFmtId="0" fontId="2" fillId="5" borderId="0" xfId="0" applyFont="1" applyFill="1" applyAlignment="1">
      <alignment horizontal="center"/>
    </xf>
    <xf numFmtId="0" fontId="2" fillId="0" borderId="2" xfId="0" applyFont="1" applyBorder="1"/>
    <xf numFmtId="0" fontId="2" fillId="7" borderId="2" xfId="0" applyFont="1" applyFill="1" applyBorder="1"/>
    <xf numFmtId="43" fontId="2" fillId="7" borderId="2" xfId="0" applyNumberFormat="1" applyFont="1" applyFill="1" applyBorder="1"/>
    <xf numFmtId="43" fontId="2" fillId="3" borderId="2" xfId="1" applyFont="1" applyFill="1" applyBorder="1"/>
    <xf numFmtId="0" fontId="2" fillId="2" borderId="2" xfId="0" applyFont="1" applyFill="1" applyBorder="1"/>
    <xf numFmtId="0" fontId="0" fillId="2" borderId="2" xfId="0" applyFill="1" applyBorder="1"/>
    <xf numFmtId="165" fontId="2" fillId="2" borderId="2" xfId="1" applyNumberFormat="1" applyFont="1" applyFill="1" applyBorder="1"/>
    <xf numFmtId="0" fontId="0" fillId="5" borderId="0" xfId="0" applyFill="1" applyAlignment="1">
      <alignment horizontal="center"/>
    </xf>
    <xf numFmtId="0" fontId="7" fillId="3" borderId="2" xfId="0" applyFont="1" applyFill="1" applyBorder="1"/>
    <xf numFmtId="9" fontId="0" fillId="3" borderId="2" xfId="1" applyNumberFormat="1" applyFont="1" applyFill="1" applyBorder="1"/>
    <xf numFmtId="0" fontId="7" fillId="2" borderId="2" xfId="0" applyFont="1" applyFill="1" applyBorder="1" applyAlignment="1">
      <alignment horizontal="center"/>
    </xf>
    <xf numFmtId="0" fontId="0" fillId="2" borderId="2" xfId="0" applyFill="1" applyBorder="1" applyAlignment="1">
      <alignment horizontal="right"/>
    </xf>
    <xf numFmtId="43" fontId="0" fillId="2" borderId="2" xfId="0" applyNumberFormat="1" applyFill="1" applyBorder="1"/>
    <xf numFmtId="43" fontId="0" fillId="2" borderId="2" xfId="1" applyFont="1" applyFill="1" applyBorder="1"/>
    <xf numFmtId="0" fontId="6" fillId="2" borderId="1" xfId="0" applyFont="1" applyFill="1" applyBorder="1" applyAlignment="1">
      <alignment horizontal="center"/>
    </xf>
    <xf numFmtId="43" fontId="6" fillId="2" borderId="0" xfId="0" applyNumberFormat="1" applyFont="1" applyFill="1"/>
    <xf numFmtId="0" fontId="14" fillId="2" borderId="2" xfId="0" applyFont="1" applyFill="1" applyBorder="1" applyAlignment="1">
      <alignment horizontal="center"/>
    </xf>
    <xf numFmtId="43" fontId="14" fillId="2" borderId="2" xfId="0" applyNumberFormat="1" applyFont="1" applyFill="1" applyBorder="1"/>
    <xf numFmtId="1" fontId="0" fillId="2" borderId="0" xfId="0" applyNumberFormat="1" applyFill="1"/>
    <xf numFmtId="1" fontId="0" fillId="0" borderId="0" xfId="0" applyNumberFormat="1" applyAlignment="1">
      <alignment horizontal="left"/>
    </xf>
    <xf numFmtId="0" fontId="1" fillId="0" borderId="2" xfId="0" applyFont="1" applyBorder="1"/>
    <xf numFmtId="164" fontId="0" fillId="5" borderId="2" xfId="0" applyNumberFormat="1" applyFill="1" applyBorder="1"/>
    <xf numFmtId="43" fontId="0" fillId="3" borderId="2" xfId="0" applyNumberFormat="1" applyFill="1" applyBorder="1"/>
    <xf numFmtId="0" fontId="0" fillId="8" borderId="2" xfId="0" applyFill="1" applyBorder="1"/>
    <xf numFmtId="0" fontId="6" fillId="5" borderId="2" xfId="0" applyFont="1" applyFill="1" applyBorder="1"/>
    <xf numFmtId="0" fontId="6" fillId="3" borderId="2" xfId="0" applyFont="1" applyFill="1" applyBorder="1"/>
    <xf numFmtId="0" fontId="6" fillId="0" borderId="0" xfId="0" applyFont="1" applyAlignment="1">
      <alignment horizontal="left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17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3" fontId="2" fillId="3" borderId="3" xfId="1" applyFont="1" applyFill="1" applyBorder="1" applyAlignment="1">
      <alignment horizontal="left"/>
    </xf>
    <xf numFmtId="43" fontId="2" fillId="3" borderId="4" xfId="1" applyFont="1" applyFill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158003</xdr:colOff>
      <xdr:row>12</xdr:row>
      <xdr:rowOff>142875</xdr:rowOff>
    </xdr:from>
    <xdr:to>
      <xdr:col>24</xdr:col>
      <xdr:colOff>298140</xdr:colOff>
      <xdr:row>38</xdr:row>
      <xdr:rowOff>119229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8878" y="2647950"/>
          <a:ext cx="11665387" cy="702485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26</xdr:col>
      <xdr:colOff>267323</xdr:colOff>
      <xdr:row>81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2147" y="9222441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6</xdr:row>
      <xdr:rowOff>133350</xdr:rowOff>
    </xdr:from>
    <xdr:to>
      <xdr:col>12</xdr:col>
      <xdr:colOff>505874</xdr:colOff>
      <xdr:row>51</xdr:row>
      <xdr:rowOff>134546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D15783-6188-87DA-0F90-C4995F3A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276350"/>
          <a:ext cx="7516274" cy="857369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0</xdr:col>
      <xdr:colOff>314325</xdr:colOff>
      <xdr:row>14</xdr:row>
      <xdr:rowOff>9525</xdr:rowOff>
    </xdr:from>
    <xdr:to>
      <xdr:col>12</xdr:col>
      <xdr:colOff>495300</xdr:colOff>
      <xdr:row>17</xdr:row>
      <xdr:rowOff>104775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4FCBC02-025A-C500-5FD0-6BD02BF5F6E2}"/>
            </a:ext>
          </a:extLst>
        </xdr:cNvPr>
        <xdr:cNvSpPr/>
      </xdr:nvSpPr>
      <xdr:spPr>
        <a:xfrm>
          <a:off x="314325" y="2676525"/>
          <a:ext cx="7496175" cy="6667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</xdr:row>
      <xdr:rowOff>19050</xdr:rowOff>
    </xdr:from>
    <xdr:to>
      <xdr:col>11</xdr:col>
      <xdr:colOff>172394</xdr:colOff>
      <xdr:row>8</xdr:row>
      <xdr:rowOff>95447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59F82A2-D033-29D8-1A58-72D000D2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209550"/>
          <a:ext cx="6763694" cy="140989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14</xdr:col>
      <xdr:colOff>477508</xdr:colOff>
      <xdr:row>27</xdr:row>
      <xdr:rowOff>133821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755B0E-D849-1071-C06C-E318533FB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05000"/>
          <a:ext cx="9011908" cy="337232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17</xdr:col>
      <xdr:colOff>487289</xdr:colOff>
      <xdr:row>68</xdr:row>
      <xdr:rowOff>77221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C43BB42-699E-C6A3-C718-BEF0499F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715000"/>
          <a:ext cx="10850489" cy="731622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12</xdr:col>
      <xdr:colOff>143916</xdr:colOff>
      <xdr:row>81</xdr:row>
      <xdr:rowOff>19345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6DEAF6-6BA6-B94E-6693-233FAC6D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335000"/>
          <a:ext cx="7459116" cy="211484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78</xdr:row>
      <xdr:rowOff>0</xdr:rowOff>
    </xdr:from>
    <xdr:to>
      <xdr:col>26</xdr:col>
      <xdr:colOff>202010</xdr:colOff>
      <xdr:row>118</xdr:row>
      <xdr:rowOff>182064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24211A5-F3BF-BFAE-F602-6E1382DB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8097500"/>
          <a:ext cx="14222810" cy="7802064"/>
        </a:xfrm>
        <a:prstGeom prst="rect">
          <a:avLst/>
        </a:prstGeom>
      </xdr:spPr>
    </xdr:pic>
    <xdr:clientData/>
  </xdr:twoCellAnchor>
  <xdr:twoCellAnchor>
    <xdr:from>
      <xdr:col>6</xdr:col>
      <xdr:colOff>304800</xdr:colOff>
      <xdr:row>112</xdr:row>
      <xdr:rowOff>66675</xdr:rowOff>
    </xdr:from>
    <xdr:to>
      <xdr:col>16</xdr:col>
      <xdr:colOff>228600</xdr:colOff>
      <xdr:row>115</xdr:row>
      <xdr:rowOff>95250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A376C7E-5D3E-9DDB-693E-E9BA373295F7}"/>
            </a:ext>
          </a:extLst>
        </xdr:cNvPr>
        <xdr:cNvSpPr/>
      </xdr:nvSpPr>
      <xdr:spPr>
        <a:xfrm>
          <a:off x="3962400" y="24641175"/>
          <a:ext cx="6019800" cy="6000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419100</xdr:colOff>
      <xdr:row>44</xdr:row>
      <xdr:rowOff>142875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6E38248-E504-A548-11D1-BA6AB31C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57500" cy="852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topLeftCell="A4" zoomScaleNormal="100" workbookViewId="0">
      <selection activeCell="C22" sqref="C22"/>
    </sheetView>
  </sheetViews>
  <sheetFormatPr defaultRowHeight="15" x14ac:dyDescent="0.25"/>
  <cols>
    <col min="1" max="1" width="18.140625" customWidth="1"/>
    <col min="2" max="2" width="21.28515625" customWidth="1"/>
    <col min="3" max="4" width="26.42578125" customWidth="1"/>
    <col min="5" max="5" width="18.5703125" customWidth="1"/>
    <col min="6" max="6" width="16.140625" customWidth="1"/>
    <col min="7" max="7" width="17.140625" customWidth="1"/>
    <col min="8" max="8" width="18" customWidth="1"/>
    <col min="9" max="9" width="17.140625" customWidth="1"/>
    <col min="10" max="10" width="13.42578125" customWidth="1"/>
    <col min="11" max="11" width="12.7109375" customWidth="1"/>
    <col min="12" max="12" width="19.85546875" customWidth="1"/>
  </cols>
  <sheetData>
    <row r="1" spans="1:13" ht="31.5" customHeight="1" x14ac:dyDescent="0.35">
      <c r="A1" s="87" t="s">
        <v>55</v>
      </c>
      <c r="B1" s="88"/>
      <c r="C1" s="89"/>
      <c r="D1" s="28"/>
      <c r="E1" s="81"/>
      <c r="F1" s="81"/>
      <c r="G1" s="81"/>
      <c r="H1" s="81"/>
    </row>
    <row r="2" spans="1:13" ht="15" customHeight="1" x14ac:dyDescent="0.25">
      <c r="A2" s="85" t="s">
        <v>6</v>
      </c>
      <c r="B2" s="85"/>
      <c r="C2" s="17">
        <v>2001</v>
      </c>
      <c r="D2" s="45" t="s">
        <v>51</v>
      </c>
      <c r="E2" s="12" t="s">
        <v>52</v>
      </c>
      <c r="F2" s="10"/>
      <c r="G2" s="12"/>
      <c r="H2" s="63" t="s">
        <v>11</v>
      </c>
      <c r="I2" s="58"/>
    </row>
    <row r="3" spans="1:13" x14ac:dyDescent="0.25">
      <c r="A3" s="18"/>
      <c r="B3" s="18"/>
      <c r="C3" s="18"/>
      <c r="D3" s="29" t="s">
        <v>26</v>
      </c>
      <c r="E3" s="46">
        <v>0</v>
      </c>
      <c r="F3" s="51">
        <f>E3/10.764</f>
        <v>0</v>
      </c>
      <c r="G3" s="46"/>
      <c r="H3" s="63" t="s">
        <v>15</v>
      </c>
      <c r="I3" s="58">
        <v>48</v>
      </c>
      <c r="M3" s="3"/>
    </row>
    <row r="4" spans="1:13" x14ac:dyDescent="0.25">
      <c r="A4" s="18" t="s">
        <v>7</v>
      </c>
      <c r="B4" s="18"/>
      <c r="C4" s="18">
        <v>2001</v>
      </c>
      <c r="D4" s="29" t="s">
        <v>27</v>
      </c>
      <c r="E4" s="72">
        <f>F4*10.764</f>
        <v>855.30743999999993</v>
      </c>
      <c r="F4" s="51">
        <v>79.459999999999994</v>
      </c>
      <c r="G4" s="46"/>
      <c r="H4" s="63" t="s">
        <v>16</v>
      </c>
      <c r="I4" s="64" t="s">
        <v>53</v>
      </c>
      <c r="L4" s="80"/>
      <c r="M4" s="80"/>
    </row>
    <row r="5" spans="1:13" x14ac:dyDescent="0.25">
      <c r="A5" s="18" t="s">
        <v>0</v>
      </c>
      <c r="B5" s="18"/>
      <c r="C5" s="18">
        <v>1985</v>
      </c>
      <c r="D5" s="52" t="s">
        <v>50</v>
      </c>
      <c r="E5" s="46"/>
      <c r="F5" s="11"/>
      <c r="H5" s="63" t="s">
        <v>17</v>
      </c>
      <c r="I5" s="65">
        <v>39800</v>
      </c>
      <c r="J5" s="12" t="s">
        <v>41</v>
      </c>
    </row>
    <row r="6" spans="1:13" x14ac:dyDescent="0.25">
      <c r="A6" s="18" t="s">
        <v>1</v>
      </c>
      <c r="B6" s="19"/>
      <c r="C6" s="18">
        <f>C4-C5</f>
        <v>16</v>
      </c>
      <c r="D6" s="60">
        <f>70-C6</f>
        <v>54</v>
      </c>
      <c r="E6" s="48"/>
      <c r="F6" s="11"/>
      <c r="H6" s="67" t="s">
        <v>42</v>
      </c>
      <c r="I6" s="68">
        <f>I5*5%</f>
        <v>1990</v>
      </c>
      <c r="J6" s="4"/>
    </row>
    <row r="7" spans="1:13" x14ac:dyDescent="0.25">
      <c r="A7" s="86" t="s">
        <v>23</v>
      </c>
      <c r="B7" s="19" t="s">
        <v>8</v>
      </c>
      <c r="C7" s="19" t="s">
        <v>9</v>
      </c>
      <c r="D7" s="29"/>
      <c r="E7" s="48"/>
      <c r="F7" s="11"/>
      <c r="G7" s="1"/>
      <c r="H7" s="69" t="s">
        <v>43</v>
      </c>
      <c r="I7" s="70">
        <f>I5+I6</f>
        <v>41790</v>
      </c>
      <c r="J7" s="4"/>
    </row>
    <row r="8" spans="1:13" ht="15.75" customHeight="1" x14ac:dyDescent="0.25">
      <c r="A8" s="86"/>
      <c r="B8" s="19">
        <v>855</v>
      </c>
      <c r="C8" s="19">
        <v>79.459999999999994</v>
      </c>
      <c r="D8" s="29"/>
      <c r="F8" s="11"/>
    </row>
    <row r="9" spans="1:13" x14ac:dyDescent="0.25">
      <c r="A9" s="20" t="s">
        <v>31</v>
      </c>
      <c r="B9" s="21"/>
      <c r="C9" s="22">
        <v>5500</v>
      </c>
      <c r="D9" s="30"/>
      <c r="E9" t="s">
        <v>12</v>
      </c>
      <c r="J9" s="2"/>
    </row>
    <row r="10" spans="1:13" x14ac:dyDescent="0.25">
      <c r="A10" s="20"/>
      <c r="B10" s="21"/>
      <c r="C10" s="21"/>
      <c r="D10" s="31"/>
      <c r="E10" t="s">
        <v>13</v>
      </c>
    </row>
    <row r="11" spans="1:13" x14ac:dyDescent="0.25">
      <c r="A11" s="21" t="s">
        <v>24</v>
      </c>
      <c r="B11" s="21"/>
      <c r="C11" s="22">
        <f>C8*C9</f>
        <v>437029.99999999994</v>
      </c>
      <c r="D11" s="30"/>
      <c r="E11" s="2" t="s">
        <v>14</v>
      </c>
      <c r="J11" s="4"/>
      <c r="K11" s="4"/>
      <c r="L11" s="4"/>
    </row>
    <row r="12" spans="1:13" x14ac:dyDescent="0.25">
      <c r="A12" s="61" t="s">
        <v>39</v>
      </c>
      <c r="B12" s="21"/>
      <c r="C12" s="62">
        <v>0.1</v>
      </c>
      <c r="D12" s="30"/>
      <c r="E12" t="s">
        <v>18</v>
      </c>
      <c r="G12" s="6"/>
      <c r="H12" s="6"/>
      <c r="I12" s="6"/>
      <c r="J12" s="4"/>
      <c r="K12" s="4"/>
      <c r="L12" s="4"/>
    </row>
    <row r="13" spans="1:13" x14ac:dyDescent="0.25">
      <c r="A13" s="21" t="s">
        <v>2</v>
      </c>
      <c r="B13" s="21"/>
      <c r="C13" s="21">
        <f>100-10</f>
        <v>90</v>
      </c>
      <c r="D13" s="31"/>
      <c r="E13" t="s">
        <v>20</v>
      </c>
      <c r="G13" s="6"/>
      <c r="H13" s="6"/>
      <c r="I13" s="7"/>
      <c r="J13" s="4"/>
      <c r="K13" s="4"/>
      <c r="L13" s="4"/>
    </row>
    <row r="14" spans="1:13" ht="16.5" x14ac:dyDescent="0.3">
      <c r="A14" s="23" t="s">
        <v>40</v>
      </c>
      <c r="B14" s="21"/>
      <c r="C14" s="50">
        <f>C13*C6/70</f>
        <v>20.571428571428573</v>
      </c>
      <c r="D14" s="32"/>
      <c r="G14" s="6"/>
      <c r="H14" s="6"/>
      <c r="I14" s="7"/>
      <c r="J14" s="4"/>
      <c r="K14" s="4"/>
      <c r="L14" s="4"/>
    </row>
    <row r="15" spans="1:13" x14ac:dyDescent="0.25">
      <c r="A15" s="21"/>
      <c r="B15" s="21"/>
      <c r="C15" s="24">
        <v>0.20569999999999999</v>
      </c>
      <c r="D15" s="33"/>
      <c r="H15" s="6"/>
      <c r="I15" s="5"/>
      <c r="J15" s="79"/>
      <c r="K15" s="79"/>
      <c r="L15" s="79"/>
    </row>
    <row r="16" spans="1:13" x14ac:dyDescent="0.25">
      <c r="A16" s="18" t="s">
        <v>3</v>
      </c>
      <c r="B16" s="18"/>
      <c r="C16" s="25">
        <f>ROUND(C11*C15,0)</f>
        <v>89897</v>
      </c>
      <c r="D16" s="34"/>
      <c r="E16" s="2"/>
      <c r="F16" s="2"/>
    </row>
    <row r="17" spans="1:22" x14ac:dyDescent="0.25">
      <c r="A17" s="26" t="s">
        <v>10</v>
      </c>
      <c r="B17" s="26"/>
      <c r="C17" s="26"/>
      <c r="D17" s="35"/>
      <c r="F17" s="1"/>
    </row>
    <row r="18" spans="1:22" x14ac:dyDescent="0.25">
      <c r="A18" s="26" t="s">
        <v>33</v>
      </c>
      <c r="B18" s="26"/>
      <c r="C18" s="66">
        <v>39800</v>
      </c>
      <c r="D18" s="36"/>
    </row>
    <row r="19" spans="1:22" x14ac:dyDescent="0.25">
      <c r="A19" s="53"/>
      <c r="B19" s="53"/>
      <c r="C19" s="13"/>
      <c r="D19" s="37"/>
    </row>
    <row r="20" spans="1:22" x14ac:dyDescent="0.25">
      <c r="A20" s="18" t="s">
        <v>25</v>
      </c>
      <c r="B20" s="18"/>
      <c r="C20" s="25">
        <f>C18*C8</f>
        <v>3162507.9999999995</v>
      </c>
      <c r="D20" s="38"/>
      <c r="E20" s="14" t="s">
        <v>28</v>
      </c>
    </row>
    <row r="21" spans="1:22" x14ac:dyDescent="0.25">
      <c r="A21" s="18"/>
      <c r="B21" s="18"/>
      <c r="C21" s="25"/>
      <c r="D21" s="39"/>
      <c r="E21" s="14" t="s">
        <v>21</v>
      </c>
    </row>
    <row r="22" spans="1:22" s="14" customFormat="1" x14ac:dyDescent="0.25">
      <c r="A22" s="54" t="s">
        <v>4</v>
      </c>
      <c r="B22" s="54"/>
      <c r="C22" s="55">
        <f>C20-C16</f>
        <v>3072610.9999999995</v>
      </c>
      <c r="D22" s="40"/>
      <c r="E22" s="14" t="s">
        <v>19</v>
      </c>
      <c r="F22" s="15">
        <v>0</v>
      </c>
      <c r="G22" s="15">
        <f>ROUND(C22*1%,0)</f>
        <v>30726</v>
      </c>
      <c r="H22" s="16" t="s">
        <v>29</v>
      </c>
    </row>
    <row r="23" spans="1:22" x14ac:dyDescent="0.25">
      <c r="A23" s="77" t="s">
        <v>36</v>
      </c>
      <c r="B23" s="18"/>
      <c r="C23" s="74">
        <v>0</v>
      </c>
      <c r="D23" s="47"/>
      <c r="E23" s="14" t="s">
        <v>22</v>
      </c>
      <c r="F23" s="8">
        <v>0</v>
      </c>
      <c r="G23" s="2">
        <f>C22*10%</f>
        <v>307261.09999999998</v>
      </c>
      <c r="H23" s="2">
        <v>20000</v>
      </c>
    </row>
    <row r="24" spans="1:22" x14ac:dyDescent="0.25">
      <c r="A24" s="78" t="s">
        <v>5</v>
      </c>
      <c r="B24" s="21"/>
      <c r="C24" s="75">
        <v>0</v>
      </c>
      <c r="D24" s="41"/>
      <c r="F24" s="2"/>
      <c r="G24" t="s">
        <v>30</v>
      </c>
      <c r="H24" s="1"/>
      <c r="L24" s="1"/>
    </row>
    <row r="25" spans="1:22" x14ac:dyDescent="0.25">
      <c r="A25" s="90" t="s">
        <v>37</v>
      </c>
      <c r="B25" s="91"/>
      <c r="C25" s="56">
        <f>C22+C23+C24</f>
        <v>3072610.9999999995</v>
      </c>
      <c r="D25" s="30"/>
      <c r="K25" s="1"/>
    </row>
    <row r="26" spans="1:22" x14ac:dyDescent="0.25">
      <c r="A26" s="21" t="s">
        <v>34</v>
      </c>
      <c r="B26" s="21"/>
      <c r="C26" s="56">
        <v>100</v>
      </c>
      <c r="D26" s="30"/>
      <c r="K26" s="8"/>
    </row>
    <row r="27" spans="1:22" x14ac:dyDescent="0.25">
      <c r="A27" s="76" t="s">
        <v>35</v>
      </c>
      <c r="B27" s="21"/>
      <c r="C27" s="56">
        <v>348</v>
      </c>
      <c r="D27" s="30"/>
      <c r="K27" s="8"/>
    </row>
    <row r="28" spans="1:22" x14ac:dyDescent="0.25">
      <c r="A28" s="21" t="s">
        <v>54</v>
      </c>
      <c r="B28" s="21"/>
      <c r="C28" s="56"/>
      <c r="D28" s="30"/>
      <c r="K28" s="8"/>
    </row>
    <row r="29" spans="1:22" s="9" customFormat="1" x14ac:dyDescent="0.25">
      <c r="A29" s="57" t="s">
        <v>38</v>
      </c>
      <c r="B29" s="58"/>
      <c r="C29" s="59">
        <f>C25*C27/C26</f>
        <v>10692686.279999999</v>
      </c>
      <c r="D29" s="42"/>
    </row>
    <row r="30" spans="1:22" x14ac:dyDescent="0.25">
      <c r="A30" s="73"/>
      <c r="B30" s="73"/>
      <c r="C30" s="73"/>
      <c r="V30">
        <f>32.91+37.7</f>
        <v>70.61</v>
      </c>
    </row>
    <row r="31" spans="1:22" ht="120" customHeight="1" x14ac:dyDescent="0.25">
      <c r="A31" s="27"/>
      <c r="B31" s="27"/>
      <c r="C31" s="13"/>
    </row>
    <row r="32" spans="1:22" x14ac:dyDescent="0.25">
      <c r="A32" s="37"/>
      <c r="B32" s="37"/>
    </row>
    <row r="33" spans="1:7" ht="24.95" customHeight="1" x14ac:dyDescent="0.35">
      <c r="A33" s="82"/>
      <c r="B33" s="83"/>
      <c r="C33" s="49"/>
      <c r="D33" s="43"/>
      <c r="E33" s="84"/>
      <c r="F33" s="84"/>
      <c r="G33" s="84"/>
    </row>
    <row r="34" spans="1:7" ht="24.95" customHeight="1" x14ac:dyDescent="0.35">
      <c r="A34" s="82"/>
      <c r="B34" s="83"/>
      <c r="C34" s="49"/>
      <c r="D34" s="44"/>
    </row>
    <row r="35" spans="1:7" ht="24.95" customHeight="1" x14ac:dyDescent="0.35">
      <c r="A35" s="82"/>
      <c r="B35" s="83"/>
      <c r="C35" s="49"/>
      <c r="D35" s="44"/>
    </row>
    <row r="36" spans="1:7" ht="24.95" customHeight="1" x14ac:dyDescent="0.35">
      <c r="D36" s="44"/>
    </row>
    <row r="37" spans="1:7" ht="24.95" customHeight="1" x14ac:dyDescent="0.35">
      <c r="D37" s="44"/>
    </row>
    <row r="38" spans="1:7" ht="24.95" customHeight="1" x14ac:dyDescent="0.35">
      <c r="D38" s="44"/>
    </row>
    <row r="39" spans="1:7" ht="24.95" customHeight="1" x14ac:dyDescent="0.25"/>
    <row r="40" spans="1:7" ht="24.95" customHeight="1" x14ac:dyDescent="0.25"/>
  </sheetData>
  <mergeCells count="11">
    <mergeCell ref="A34:B34"/>
    <mergeCell ref="A35:B35"/>
    <mergeCell ref="A2:B2"/>
    <mergeCell ref="A7:A8"/>
    <mergeCell ref="A1:C1"/>
    <mergeCell ref="A25:B25"/>
    <mergeCell ref="J15:L15"/>
    <mergeCell ref="L4:M4"/>
    <mergeCell ref="E1:H1"/>
    <mergeCell ref="A33:B33"/>
    <mergeCell ref="E33:G3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zoomScaleNormal="100" workbookViewId="0">
      <selection activeCell="Q49" sqref="Q41:W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72310-EFDE-4740-A5AC-F09C5C32B9F4}">
  <dimension ref="M4:U78"/>
  <sheetViews>
    <sheetView topLeftCell="A16" workbookViewId="0">
      <selection activeCell="N79" sqref="N79"/>
    </sheetView>
  </sheetViews>
  <sheetFormatPr defaultRowHeight="15" x14ac:dyDescent="0.25"/>
  <sheetData>
    <row r="4" spans="13:14" x14ac:dyDescent="0.25">
      <c r="M4" s="9" t="s">
        <v>46</v>
      </c>
      <c r="N4" s="9"/>
    </row>
    <row r="5" spans="13:14" x14ac:dyDescent="0.25">
      <c r="M5" s="9" t="s">
        <v>47</v>
      </c>
      <c r="N5" s="9"/>
    </row>
    <row r="6" spans="13:14" x14ac:dyDescent="0.25">
      <c r="M6" s="9" t="s">
        <v>48</v>
      </c>
    </row>
    <row r="17" spans="17:18" x14ac:dyDescent="0.25">
      <c r="Q17" s="9" t="s">
        <v>44</v>
      </c>
      <c r="R17" s="9"/>
    </row>
    <row r="18" spans="17:18" x14ac:dyDescent="0.25">
      <c r="Q18" s="9" t="s">
        <v>45</v>
      </c>
      <c r="R18" s="9"/>
    </row>
    <row r="45" spans="20:21" x14ac:dyDescent="0.25">
      <c r="T45" s="9" t="s">
        <v>32</v>
      </c>
      <c r="U45" s="9"/>
    </row>
    <row r="46" spans="20:21" x14ac:dyDescent="0.25">
      <c r="T46" s="9">
        <v>79.459999999999994</v>
      </c>
      <c r="U46" s="71">
        <f>T46*10.764</f>
        <v>855.30743999999993</v>
      </c>
    </row>
    <row r="77" spans="14:15" x14ac:dyDescent="0.25">
      <c r="N77" s="9" t="s">
        <v>49</v>
      </c>
      <c r="O77" s="9"/>
    </row>
    <row r="78" spans="14:15" x14ac:dyDescent="0.25">
      <c r="N78" s="9" t="s">
        <v>32</v>
      </c>
      <c r="O78" s="71">
        <v>855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0E27A-D855-4D90-A4CC-FB09E374D2CB}">
  <dimension ref="A14"/>
  <sheetViews>
    <sheetView topLeftCell="D91" zoomScaleNormal="100" workbookViewId="0">
      <selection activeCell="M122" sqref="M122"/>
    </sheetView>
  </sheetViews>
  <sheetFormatPr defaultRowHeight="15" x14ac:dyDescent="0.25"/>
  <sheetData>
    <row r="14" ht="270" customHeight="1" x14ac:dyDescent="0.25"/>
  </sheetData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E11A9-8ABE-4626-B2BD-C6239374BD73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 1</vt:lpstr>
      <vt:lpstr>2001</vt:lpstr>
      <vt:lpstr>Area page</vt:lpstr>
      <vt:lpstr>RR 2024-25</vt:lpstr>
      <vt:lpstr>Cost Inflation Index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2024-07-29T09:58:22Z</dcterms:modified>
</cp:coreProperties>
</file>