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Recovery W-Off Wing, MRO, Dadar (West)\Nitin Shirodkar\"/>
    </mc:Choice>
  </mc:AlternateContent>
  <xr:revisionPtr revIDLastSave="0" documentId="13_ncr:1_{28FC8D18-568E-4E31-9055-B65C53034C89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C21" i="23"/>
  <c r="C20" i="23"/>
  <c r="G27" i="4"/>
  <c r="G31" i="4"/>
  <c r="G29" i="4" l="1"/>
  <c r="C5" i="25" l="1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<sst xmlns="http://schemas.openxmlformats.org/spreadsheetml/2006/main" count="128" uniqueCount="86">
  <si>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</si>
  <si>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</si>
  <si>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</si>
  <si>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</si>
  <si>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</si>
  <si>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</si>
  <si>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</si>
  <si>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</si>
  <si>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</si>
  <si>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</si>
  <si>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</si>
  <si>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</si>
  <si>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</si>
  <si>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</si>
  <si>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</si>
  <si>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</si>
  <si>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</si>
  <si>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</si>
  <si>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</si>
  <si>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</si>
  <si>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</si>
  <si>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</si>
  <si>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</si>
  <si>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</si>
  <si>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</si>
  <si>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</si>
  <si>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</si>
  <si>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</si>
  <si>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</si>
  <si>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</si>
  <si>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</si>
  <si>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</si>
  <si>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</si>
  <si>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</si>
  <si>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</si>
  <si>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</si>
  <si>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</si>
  <si>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</si>
  <si>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</si>
  <si>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</si>
  <si>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</si>
  <si>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</si>
  <si>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</si>
  <si>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</si>
  <si>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</si>
  <si>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</si>
  <si>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</si>
  <si>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</si>
  <si>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</si>
  <si>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</si>
  <si>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</si>
  <si>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</si>
  <si>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</si>
  <si>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</si>
  <si>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</si>
  <si>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</si>
  <si>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</si>
  <si>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</si>
  <si>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</si>
  <si>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</si>
  <si>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</si>
  <si>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</si>
  <si>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</si>
  <si>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</si>
  <si>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</si>
  <si>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</si>
  <si>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</si>
  <si>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</si>
  <si>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</si>
  <si>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</si>
  <si>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</si>
  <si>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</si>
  <si>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</si>
  <si>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</si>
  <si>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</si>
  <si>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</si>
  <si>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</si>
  <si>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</si>
  <si>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</si>
  <si>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</si>
  <si>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</si>
  <si>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</si>
  <si>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</si>
  <si>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</si>
  <si>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IGR-04.03.24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</si>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</sst>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E78BE-9B65-4FA8-8487-9A4D8734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544192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61429-3F52-49C5-A2A6-2411BCC6A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78592" cy="8916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9EFD2-A1CD-4B6E-8CC6-E1582A4A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5" sqref="C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76</v>
      </c>
      <c r="C3" s="53">
        <v>50600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82</v>
      </c>
      <c r="C4" s="53">
        <f>C3*0%</f>
        <v>0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77</v>
      </c>
      <c r="C5" s="58">
        <f>C3+C4</f>
        <v>50600</v>
      </c>
      <c r="D5" s="59" t="s">
        <v>62</v>
      </c>
      <c r="E5" s="60">
        <f>C5/10.764</f>
        <v>4700.8547008547012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78</v>
      </c>
      <c r="C6" s="53">
        <v>29400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79</v>
      </c>
      <c r="C7" s="53">
        <f>C5-C6</f>
        <v>21200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80</v>
      </c>
      <c r="C8" s="53">
        <f>C7*D13%</f>
        <v>18656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81</v>
      </c>
      <c r="C9" s="58">
        <f>C6+C8</f>
        <v>48056</v>
      </c>
      <c r="D9" s="59" t="s">
        <v>62</v>
      </c>
      <c r="E9" s="60">
        <f>C9/10.764</f>
        <v>4464.511334076552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2012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12</v>
      </c>
      <c r="D13" s="66">
        <f>D12-C13</f>
        <v>88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L28" sqref="L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3800</v>
      </c>
      <c r="D3" s="22" t="s">
        <v>75</v>
      </c>
      <c r="E3" s="6" t="s">
        <v>71</v>
      </c>
    </row>
    <row r="4" spans="1:5" ht="30" x14ac:dyDescent="0.25">
      <c r="A4" s="21" t="s">
        <v>14</v>
      </c>
      <c r="B4" s="18"/>
      <c r="C4" s="19">
        <v>2000</v>
      </c>
      <c r="D4" s="22"/>
    </row>
    <row r="5" spans="1:5" x14ac:dyDescent="0.25">
      <c r="A5" s="15" t="s">
        <v>15</v>
      </c>
      <c r="B5" s="18"/>
      <c r="C5" s="19">
        <f>C3-C4</f>
        <v>1800</v>
      </c>
      <c r="D5" s="22"/>
    </row>
    <row r="6" spans="1:5" x14ac:dyDescent="0.25">
      <c r="A6" s="15" t="s">
        <v>16</v>
      </c>
      <c r="B6" s="18"/>
      <c r="C6" s="19">
        <f>C4</f>
        <v>2000</v>
      </c>
      <c r="D6" s="22"/>
    </row>
    <row r="7" spans="1:5" x14ac:dyDescent="0.25">
      <c r="A7" s="15" t="s">
        <v>17</v>
      </c>
      <c r="B7" s="23"/>
      <c r="C7" s="24">
        <f>D7-D8</f>
        <v>12</v>
      </c>
      <c r="D7" s="24">
        <v>2024</v>
      </c>
    </row>
    <row r="8" spans="1:5" x14ac:dyDescent="0.25">
      <c r="A8" s="15" t="s">
        <v>18</v>
      </c>
      <c r="B8" s="23"/>
      <c r="C8" s="24">
        <f>C9-C7</f>
        <v>48</v>
      </c>
      <c r="D8" s="24">
        <v>2012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18</v>
      </c>
      <c r="D10" s="24"/>
    </row>
    <row r="11" spans="1:5" x14ac:dyDescent="0.25">
      <c r="A11" s="15"/>
      <c r="B11" s="25"/>
      <c r="C11" s="26">
        <f>C10%</f>
        <v>0.18</v>
      </c>
      <c r="D11" s="26"/>
    </row>
    <row r="12" spans="1:5" x14ac:dyDescent="0.25">
      <c r="A12" s="15" t="s">
        <v>21</v>
      </c>
      <c r="B12" s="18"/>
      <c r="C12" s="19">
        <f>C6*C11</f>
        <v>360</v>
      </c>
      <c r="D12" s="22"/>
    </row>
    <row r="13" spans="1:5" x14ac:dyDescent="0.25">
      <c r="A13" s="15" t="s">
        <v>22</v>
      </c>
      <c r="B13" s="18"/>
      <c r="C13" s="19">
        <f>C6-C12</f>
        <v>1640</v>
      </c>
      <c r="D13" s="22"/>
    </row>
    <row r="14" spans="1:5" x14ac:dyDescent="0.25">
      <c r="A14" s="15" t="s">
        <v>15</v>
      </c>
      <c r="B14" s="18"/>
      <c r="C14" s="19">
        <f>C5</f>
        <v>1800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3440</v>
      </c>
      <c r="D16" s="22"/>
    </row>
    <row r="17" spans="1:5" x14ac:dyDescent="0.25">
      <c r="B17" s="23"/>
      <c r="C17" s="24"/>
      <c r="D17" s="24"/>
    </row>
    <row r="18" spans="1:5" x14ac:dyDescent="0.25">
      <c r="A18" s="72" t="str">
        <f>E3</f>
        <v>ABUA</v>
      </c>
      <c r="B18" s="7"/>
      <c r="C18" s="29">
        <v>762</v>
      </c>
      <c r="D18" s="24"/>
    </row>
    <row r="19" spans="1:5" x14ac:dyDescent="0.25">
      <c r="A19" s="15" t="s">
        <v>73</v>
      </c>
      <c r="B19" s="6"/>
      <c r="C19" s="30">
        <f>C18*C16</f>
        <v>2621280</v>
      </c>
      <c r="D19" s="31"/>
      <c r="E19" s="66"/>
    </row>
    <row r="20" spans="1:5" x14ac:dyDescent="0.25">
      <c r="A20" s="15" t="s">
        <v>24</v>
      </c>
      <c r="C20" s="32">
        <f>C19*85%</f>
        <v>2228088</v>
      </c>
      <c r="D20" s="30"/>
    </row>
    <row r="21" spans="1:5" x14ac:dyDescent="0.25">
      <c r="A21" s="15" t="s">
        <v>25</v>
      </c>
      <c r="C21" s="32">
        <f>C19*70%</f>
        <v>1834896</v>
      </c>
      <c r="D21" s="32"/>
    </row>
    <row r="22" spans="1:5" x14ac:dyDescent="0.25">
      <c r="A22" s="15"/>
      <c r="D22" s="24"/>
    </row>
    <row r="23" spans="1:5" x14ac:dyDescent="0.25">
      <c r="A23" s="33" t="s">
        <v>26</v>
      </c>
      <c r="B23" s="34"/>
      <c r="C23" s="35">
        <f>C4*C18</f>
        <v>1524000</v>
      </c>
      <c r="D23" s="35"/>
    </row>
    <row r="24" spans="1:5" x14ac:dyDescent="0.25">
      <c r="A24" s="15" t="s">
        <v>27</v>
      </c>
    </row>
    <row r="25" spans="1:5" x14ac:dyDescent="0.25">
      <c r="A25" s="36" t="s">
        <v>28</v>
      </c>
      <c r="B25" s="16"/>
      <c r="C25" s="32">
        <f>C19*0.025/12</f>
        <v>5461</v>
      </c>
      <c r="D25" s="32"/>
    </row>
    <row r="26" spans="1:5" x14ac:dyDescent="0.25">
      <c r="C26" s="32"/>
      <c r="D26" s="32"/>
    </row>
    <row r="27" spans="1:5" x14ac:dyDescent="0.25">
      <c r="C27" s="32"/>
      <c r="D27" s="32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I29" sqref="I29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2.5703125" bestFit="1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635</v>
      </c>
      <c r="C2" s="4">
        <f t="shared" ref="C2:C16" si="1">B2*1.2</f>
        <v>762</v>
      </c>
      <c r="D2" s="4">
        <f t="shared" ref="D2:D16" si="2">C2*1.2</f>
        <v>914.4</v>
      </c>
      <c r="E2" s="5">
        <f t="shared" ref="E2:E16" si="3">R2</f>
        <v>2600000</v>
      </c>
      <c r="F2" s="4">
        <f t="shared" ref="F2:F15" si="4">ROUND((E2/B2),0)</f>
        <v>4094</v>
      </c>
      <c r="G2" s="4">
        <f t="shared" ref="G2:G15" si="5">ROUND((E2/C2),0)</f>
        <v>3412</v>
      </c>
      <c r="H2" s="4">
        <f t="shared" ref="H2:H15" si="6">ROUND((E2/D2),0)</f>
        <v>2843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635</v>
      </c>
      <c r="R2" s="2">
        <v>2600000</v>
      </c>
      <c r="S2" s="2" t="s">
        <v>84</v>
      </c>
    </row>
    <row r="3" spans="1:19" x14ac:dyDescent="0.25">
      <c r="A3" s="4">
        <v>2</v>
      </c>
      <c r="B3" s="4">
        <f t="shared" si="0"/>
        <v>560</v>
      </c>
      <c r="C3" s="4">
        <f t="shared" si="1"/>
        <v>672</v>
      </c>
      <c r="D3" s="4">
        <f t="shared" si="2"/>
        <v>806.4</v>
      </c>
      <c r="E3" s="5">
        <f t="shared" si="3"/>
        <v>2900000</v>
      </c>
      <c r="F3" s="4">
        <f t="shared" si="4"/>
        <v>5179</v>
      </c>
      <c r="G3" s="4">
        <f t="shared" si="5"/>
        <v>4315</v>
      </c>
      <c r="H3" s="4">
        <f t="shared" si="6"/>
        <v>3596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560</v>
      </c>
      <c r="R3" s="2">
        <v>2900000</v>
      </c>
      <c r="S3" s="2"/>
    </row>
    <row r="4" spans="1:19" x14ac:dyDescent="0.25">
      <c r="A4" s="4">
        <v>3</v>
      </c>
      <c r="B4" s="4">
        <f t="shared" si="0"/>
        <v>682</v>
      </c>
      <c r="C4" s="4">
        <f t="shared" si="1"/>
        <v>818.4</v>
      </c>
      <c r="D4" s="4">
        <f t="shared" si="2"/>
        <v>982.07999999999993</v>
      </c>
      <c r="E4" s="5">
        <f t="shared" si="3"/>
        <v>3000000</v>
      </c>
      <c r="F4" s="4">
        <f t="shared" si="4"/>
        <v>4399</v>
      </c>
      <c r="G4" s="4">
        <f t="shared" si="5"/>
        <v>3666</v>
      </c>
      <c r="H4" s="4">
        <f t="shared" si="6"/>
        <v>3055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682</v>
      </c>
      <c r="R4" s="2">
        <v>3000000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9"/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53" t="s">
        <v>85</v>
      </c>
      <c r="G27" s="53">
        <f>497+105</f>
        <v>602</v>
      </c>
    </row>
    <row r="28" spans="1:19" s="10" customFormat="1" x14ac:dyDescent="0.25">
      <c r="C28" s="68" t="s">
        <v>74</v>
      </c>
      <c r="D28" s="68"/>
      <c r="F28" s="53" t="s">
        <v>83</v>
      </c>
      <c r="G28" s="53">
        <v>635</v>
      </c>
    </row>
    <row r="29" spans="1:19" s="10" customFormat="1" x14ac:dyDescent="0.25">
      <c r="C29" s="68" t="s">
        <v>1</v>
      </c>
      <c r="D29" s="68"/>
      <c r="F29" s="53" t="s">
        <v>71</v>
      </c>
      <c r="G29" s="53">
        <f>G28*1.2</f>
        <v>762</v>
      </c>
      <c r="H29" s="10">
        <f>G29/G28</f>
        <v>1.2</v>
      </c>
    </row>
    <row r="30" spans="1:19" s="10" customFormat="1" x14ac:dyDescent="0.25">
      <c r="F30" s="53" t="s">
        <v>72</v>
      </c>
      <c r="G30" s="53">
        <v>4100</v>
      </c>
    </row>
    <row r="31" spans="1:19" s="10" customFormat="1" x14ac:dyDescent="0.25">
      <c r="C31" s="71"/>
      <c r="D31" s="71"/>
      <c r="F31" s="71" t="s">
        <v>73</v>
      </c>
      <c r="G31" s="71">
        <f>G28*G30</f>
        <v>2603500</v>
      </c>
      <c r="H31" s="10" t="e">
        <f>G31/D29</f>
        <v>#DIV/0!</v>
      </c>
    </row>
    <row r="32" spans="1:19" s="10" customFormat="1" x14ac:dyDescent="0.25">
      <c r="C32" s="71"/>
      <c r="D32" s="71"/>
      <c r="F32" s="71" t="s">
        <v>24</v>
      </c>
      <c r="G32" s="71">
        <f>G31*90%</f>
        <v>2343150</v>
      </c>
    </row>
    <row r="33" spans="3:7" s="10" customFormat="1" x14ac:dyDescent="0.25">
      <c r="C33" s="71"/>
      <c r="D33" s="71"/>
      <c r="F33" s="71" t="s">
        <v>25</v>
      </c>
      <c r="G33" s="71">
        <f>G31*80%</f>
        <v>2082800</v>
      </c>
    </row>
    <row r="34" spans="3:7" s="10" customFormat="1" x14ac:dyDescent="0.25">
      <c r="C34" s="71"/>
      <c r="D34" s="71"/>
    </row>
    <row r="35" spans="3:7" s="10" customFormat="1" x14ac:dyDescent="0.25">
      <c r="C35" s="71"/>
      <c r="D35" s="71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2024-07-31T10:34:49Z</dcterms:modified>
</cp:coreProperties>
</file>