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9" i="5" l="1"/>
  <c r="M19" i="5"/>
  <c r="L19" i="5"/>
  <c r="N15" i="5"/>
  <c r="L15" i="5"/>
  <c r="B22" i="5"/>
  <c r="B9" i="5" l="1"/>
  <c r="J16" i="5" l="1"/>
  <c r="I17" i="5"/>
  <c r="D34" i="5"/>
  <c r="E32" i="5"/>
  <c r="I31" i="5"/>
  <c r="D31" i="5"/>
  <c r="I32" i="5" l="1"/>
  <c r="H32" i="5" l="1"/>
  <c r="I36" i="5" l="1"/>
  <c r="G39" i="5" l="1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O40" i="5"/>
  <c r="B20" i="5"/>
  <c r="B21" i="5"/>
</calcChain>
</file>

<file path=xl/sharedStrings.xml><?xml version="1.0" encoding="utf-8"?>
<sst xmlns="http://schemas.openxmlformats.org/spreadsheetml/2006/main" count="46" uniqueCount="44">
  <si>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</si>
  <si>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</si>
  <si>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</si>
  <si>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</si>
  <si>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</si>
  <si>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</si>
  <si>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</si>
  <si>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</si>
  <si>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</si>
  <si>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</si>
  <si>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</si>
  <si>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</si>
  <si>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</si>
  <si>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</si>
  <si>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</si>
  <si>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</si>
  <si>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</si>
  <si>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</si>
  <si>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</si>
  <si>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</si>
  <si>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</si>
  <si>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</si>
  <si>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</si>
  <si>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</si>
  <si>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</si>
  <si>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</si>
  <si>
    <t>SBA</t>
  </si>
  <si>
    <t>Page No.</t>
  </si>
  <si>
    <t>Point</t>
  </si>
  <si>
    <t xml:space="preserve">As per Software </t>
  </si>
  <si>
    <t>Required change</t>
  </si>
  <si>
    <t>Owner Occupied - Mr. Sagar Mahadev Borade, Mrs. Savita
Sagar Borade &amp; Mrs. Sarika J. Sonavane</t>
  </si>
  <si>
    <t>Owner Occupied - Mrs. Sarika J. Sonavane</t>
  </si>
  <si>
    <t>26 (i)</t>
  </si>
  <si>
    <t>Information not available</t>
  </si>
  <si>
    <t>N.A.</t>
  </si>
  <si>
    <t>N. A. as the property under consideration is a Residential in a building. The rate is considered as composite rate.</t>
  </si>
  <si>
    <r>
      <t xml:space="preserve">N. A. as the property under consideration is a Residential </t>
    </r>
    <r>
      <rPr>
        <b/>
        <sz val="11"/>
        <color theme="1"/>
        <rFont val="Calibri"/>
        <family val="2"/>
        <scheme val="minor"/>
      </rPr>
      <t>Flat</t>
    </r>
    <r>
      <rPr>
        <sz val="11"/>
        <color theme="1"/>
        <rFont val="Calibri"/>
        <family val="2"/>
        <scheme val="minor"/>
      </rPr>
      <t xml:space="preserve"> in a building. The rate is considered as composite rate.</t>
    </r>
  </si>
  <si>
    <t>At the time of visit, flat internal condition is Average. Plaster of ceiling falls off at some places. Paint peel off at wall &amp; ceiling. Cracks were found at internal wall of the flat.</t>
  </si>
  <si>
    <t>Underground sump – capacity and type of construction</t>
  </si>
  <si>
    <t>R.C.C. Tank</t>
  </si>
  <si>
    <t>R.C.C. Tank on Terrace</t>
  </si>
  <si>
    <t>Over-head tank Location, capacity Type of construction</t>
  </si>
  <si>
    <t>ha remarks takuya ka???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</si>
</sst>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9" fontId="0" fillId="0" borderId="0" xfId="0" applyNumberFormat="1"/>
    <xf numFmtId="0" fontId="6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608533</xdr:colOff>
      <xdr:row>46</xdr:row>
      <xdr:rowOff>122714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59765-5E68-4650-94FF-D19A15EDB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3333" cy="8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198933</xdr:colOff>
      <xdr:row>44</xdr:row>
      <xdr:rowOff>18000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520F3-7A5F-4F5E-B6BA-A761E868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3333" cy="84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256076</xdr:colOff>
      <xdr:row>44</xdr:row>
      <xdr:rowOff>18000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350CBE-396A-4AFD-980C-A244E46D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0476" cy="8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122743</xdr:colOff>
      <xdr:row>42</xdr:row>
      <xdr:rowOff>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9D50D-5B44-4052-92B9-322F0755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57143" cy="80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0"/>
  <sheetViews>
    <sheetView tabSelected="1" topLeftCell="A46" workbookViewId="0">
      <selection activeCell="G67" sqref="G67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37.7109375" customWidth="1"/>
    <col min="7" max="7" width="41.140625" customWidth="1"/>
    <col min="10" max="10" width="12.140625" bestFit="1" customWidth="1"/>
    <col min="12" max="13" width="10" bestFit="1" customWidth="1"/>
  </cols>
  <sheetData>
    <row r="3" spans="1:14" x14ac:dyDescent="0.25">
      <c r="A3" s="2"/>
      <c r="B3" s="2"/>
      <c r="C3" s="2"/>
      <c r="D3" s="11"/>
    </row>
    <row r="4" spans="1:14" ht="16.5" x14ac:dyDescent="0.3">
      <c r="A4" s="16"/>
      <c r="B4" s="17"/>
      <c r="C4" s="17"/>
      <c r="D4" s="17"/>
    </row>
    <row r="5" spans="1:14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4" ht="16.5" x14ac:dyDescent="0.3">
      <c r="A6" s="3" t="s">
        <v>5</v>
      </c>
      <c r="B6" s="3">
        <v>1995</v>
      </c>
      <c r="C6" s="3"/>
      <c r="D6" s="2"/>
      <c r="I6" s="2">
        <v>1995</v>
      </c>
      <c r="J6" s="2">
        <v>2024</v>
      </c>
      <c r="K6" s="2">
        <f>J6-I6</f>
        <v>29</v>
      </c>
      <c r="L6" s="2">
        <f>K6-60</f>
        <v>-31</v>
      </c>
    </row>
    <row r="7" spans="1:14" ht="16.5" x14ac:dyDescent="0.3">
      <c r="A7" s="3" t="s">
        <v>6</v>
      </c>
      <c r="B7" s="3">
        <f>B5-B6</f>
        <v>29</v>
      </c>
      <c r="C7" s="3"/>
      <c r="D7" s="2"/>
      <c r="I7" s="2"/>
      <c r="J7" s="2"/>
      <c r="K7" s="2"/>
    </row>
    <row r="8" spans="1:14" ht="16.5" x14ac:dyDescent="0.3">
      <c r="A8" s="3"/>
      <c r="B8" s="3">
        <f>B7-60</f>
        <v>-31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4" ht="16.5" x14ac:dyDescent="0.3">
      <c r="A9" s="3" t="s">
        <v>7</v>
      </c>
      <c r="B9" s="5">
        <f>560*2500</f>
        <v>1400000</v>
      </c>
      <c r="C9" s="5"/>
      <c r="D9" s="4"/>
      <c r="H9" s="9"/>
      <c r="I9" s="10"/>
      <c r="J9" s="10">
        <v>560</v>
      </c>
      <c r="K9" s="10"/>
      <c r="L9">
        <f>L8/10.764</f>
        <v>2810.2935711631367</v>
      </c>
    </row>
    <row r="10" spans="1:14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4" ht="16.5" x14ac:dyDescent="0.3">
      <c r="A11" s="3"/>
      <c r="B11" s="3"/>
      <c r="C11" s="3"/>
      <c r="D11" s="2"/>
      <c r="H11" s="9"/>
      <c r="I11" s="10"/>
      <c r="J11" s="10"/>
      <c r="K11" s="10"/>
    </row>
    <row r="12" spans="1:14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4" ht="16.5" x14ac:dyDescent="0.3">
      <c r="A13" s="3" t="s">
        <v>10</v>
      </c>
      <c r="B13" s="3">
        <f>B12*B7/60</f>
        <v>43.5</v>
      </c>
      <c r="C13" s="3"/>
      <c r="D13" s="2"/>
    </row>
    <row r="14" spans="1:14" ht="16.5" x14ac:dyDescent="0.3">
      <c r="A14" s="3"/>
      <c r="B14" s="6">
        <f>B13%</f>
        <v>0.435</v>
      </c>
      <c r="C14" s="6"/>
      <c r="D14" s="12"/>
      <c r="L14">
        <v>52.04</v>
      </c>
      <c r="N14">
        <v>47.11</v>
      </c>
    </row>
    <row r="15" spans="1:14" ht="16.5" x14ac:dyDescent="0.3">
      <c r="A15" s="3" t="s">
        <v>11</v>
      </c>
      <c r="B15" s="5">
        <f>ROUND((B9*B14),0)</f>
        <v>609000</v>
      </c>
      <c r="C15" s="5"/>
      <c r="D15" s="5"/>
      <c r="I15" t="s">
        <v>24</v>
      </c>
      <c r="L15">
        <f>L14*10.764</f>
        <v>560.15855999999997</v>
      </c>
      <c r="N15">
        <f>N14*10.764</f>
        <v>507.09203999999994</v>
      </c>
    </row>
    <row r="16" spans="1:14" ht="16.5" x14ac:dyDescent="0.3">
      <c r="A16" s="3" t="s">
        <v>2</v>
      </c>
      <c r="B16" s="5">
        <v>560</v>
      </c>
      <c r="C16" s="5"/>
      <c r="D16" s="4"/>
      <c r="H16" s="9"/>
      <c r="I16" s="10">
        <v>444</v>
      </c>
      <c r="J16">
        <f>J9/I16</f>
        <v>1.2612612612612613</v>
      </c>
    </row>
    <row r="17" spans="1:14" ht="16.5" x14ac:dyDescent="0.3">
      <c r="A17" s="3" t="s">
        <v>22</v>
      </c>
      <c r="B17" s="3">
        <v>17200</v>
      </c>
      <c r="C17" s="3"/>
      <c r="D17" s="2"/>
      <c r="H17" s="9"/>
      <c r="I17" s="10">
        <f>I16*1.2</f>
        <v>532.79999999999995</v>
      </c>
      <c r="L17">
        <v>560</v>
      </c>
    </row>
    <row r="18" spans="1:14" ht="16.5" x14ac:dyDescent="0.3">
      <c r="A18" s="3" t="s">
        <v>12</v>
      </c>
      <c r="B18" s="5">
        <f>B17*B16</f>
        <v>9632000</v>
      </c>
      <c r="C18" s="5"/>
      <c r="D18" s="4"/>
      <c r="H18" s="9"/>
      <c r="I18" s="10"/>
      <c r="L18" s="19">
        <v>0.5</v>
      </c>
      <c r="M18" s="19">
        <v>0.25</v>
      </c>
      <c r="N18" s="19">
        <v>0.25</v>
      </c>
    </row>
    <row r="19" spans="1:14" ht="16.5" x14ac:dyDescent="0.3">
      <c r="A19" s="7" t="s">
        <v>13</v>
      </c>
      <c r="B19" s="8">
        <f>B18-B15</f>
        <v>9023000</v>
      </c>
      <c r="C19" s="8"/>
      <c r="D19" s="13"/>
      <c r="L19">
        <f>L18*L17</f>
        <v>280</v>
      </c>
      <c r="M19">
        <f>L17*M18</f>
        <v>140</v>
      </c>
      <c r="N19">
        <f>L17*N18</f>
        <v>140</v>
      </c>
    </row>
    <row r="20" spans="1:14" ht="16.5" x14ac:dyDescent="0.3">
      <c r="A20" s="7" t="s">
        <v>14</v>
      </c>
      <c r="B20" s="8">
        <f>B19*0.9</f>
        <v>8120700</v>
      </c>
      <c r="C20" s="8"/>
      <c r="D20" s="13"/>
    </row>
    <row r="21" spans="1:14" ht="16.5" x14ac:dyDescent="0.3">
      <c r="A21" s="7" t="s">
        <v>15</v>
      </c>
      <c r="B21" s="8">
        <f>B19*0.8</f>
        <v>7218400</v>
      </c>
      <c r="C21" s="8"/>
      <c r="D21" s="13"/>
    </row>
    <row r="22" spans="1:14" ht="16.5" x14ac:dyDescent="0.3">
      <c r="A22" s="7" t="s">
        <v>16</v>
      </c>
      <c r="B22" s="8">
        <f>B19*0.025/12</f>
        <v>18797.916666666668</v>
      </c>
      <c r="C22" s="8"/>
      <c r="D22" s="13"/>
    </row>
    <row r="24" spans="1:14" x14ac:dyDescent="0.25">
      <c r="B24" s="1">
        <f>B19/560</f>
        <v>16112.5</v>
      </c>
      <c r="C24" s="1"/>
      <c r="J24" s="14"/>
    </row>
    <row r="25" spans="1:14" x14ac:dyDescent="0.25">
      <c r="B25" s="1"/>
    </row>
    <row r="29" spans="1:14" x14ac:dyDescent="0.25">
      <c r="E29" t="s">
        <v>17</v>
      </c>
    </row>
    <row r="30" spans="1:14" x14ac:dyDescent="0.25">
      <c r="C30" t="s">
        <v>26</v>
      </c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4" x14ac:dyDescent="0.25">
      <c r="C31">
        <v>620</v>
      </c>
      <c r="D31" s="2">
        <f>E31*1.2</f>
        <v>486</v>
      </c>
      <c r="E31" s="18">
        <v>405</v>
      </c>
      <c r="F31" s="2">
        <v>8800000</v>
      </c>
      <c r="G31" s="2">
        <f t="shared" ref="G31:G36" si="0">F31/E31</f>
        <v>21728.395061728395</v>
      </c>
      <c r="H31" s="2">
        <f t="shared" ref="H31:H36" si="1">F31/D31</f>
        <v>18106.995884773663</v>
      </c>
      <c r="I31" s="2">
        <f>F31/C31</f>
        <v>14193.548387096775</v>
      </c>
    </row>
    <row r="32" spans="1:14" x14ac:dyDescent="0.25">
      <c r="D32" s="2">
        <v>500</v>
      </c>
      <c r="E32" s="18">
        <f>D32/1.2</f>
        <v>416.66666666666669</v>
      </c>
      <c r="F32" s="2">
        <v>9500000</v>
      </c>
      <c r="G32" s="2">
        <f t="shared" si="0"/>
        <v>22800</v>
      </c>
      <c r="H32" s="2">
        <f t="shared" si="1"/>
        <v>19000</v>
      </c>
      <c r="I32" s="2">
        <f t="shared" ref="I32:I36" si="2">D32/E32</f>
        <v>1.2</v>
      </c>
    </row>
    <row r="33" spans="4:15" x14ac:dyDescent="0.25">
      <c r="D33" s="2">
        <v>500</v>
      </c>
      <c r="E33" s="18">
        <v>400</v>
      </c>
      <c r="F33" s="4">
        <v>9900000</v>
      </c>
      <c r="G33" s="2">
        <f t="shared" si="0"/>
        <v>24750</v>
      </c>
      <c r="H33" s="2">
        <f t="shared" si="1"/>
        <v>19800</v>
      </c>
      <c r="I33" s="2">
        <f t="shared" si="2"/>
        <v>1.25</v>
      </c>
      <c r="M33" s="1"/>
    </row>
    <row r="34" spans="4:15" x14ac:dyDescent="0.25">
      <c r="D34" s="2">
        <f>E34*1.2</f>
        <v>528</v>
      </c>
      <c r="E34" s="18">
        <v>440</v>
      </c>
      <c r="F34" s="4">
        <v>10500000</v>
      </c>
      <c r="G34" s="2">
        <f t="shared" si="0"/>
        <v>23863.636363636364</v>
      </c>
      <c r="H34" s="2">
        <f t="shared" si="1"/>
        <v>19886.363636363636</v>
      </c>
      <c r="I34" s="2">
        <f t="shared" si="2"/>
        <v>1.2</v>
      </c>
    </row>
    <row r="35" spans="4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750</v>
      </c>
      <c r="F38">
        <v>12000000</v>
      </c>
      <c r="G38" s="2">
        <f>F38/E38</f>
        <v>16000</v>
      </c>
      <c r="H38">
        <v>455000</v>
      </c>
      <c r="I38">
        <v>30000</v>
      </c>
      <c r="J38" s="2">
        <f t="shared" ref="J38:J43" si="3">I38+H38+F38</f>
        <v>12485000</v>
      </c>
      <c r="K38" s="2">
        <f>J38/E38</f>
        <v>16646.666666666668</v>
      </c>
      <c r="L38" s="4">
        <f>J38/719</f>
        <v>17364.394993045898</v>
      </c>
      <c r="M38" s="2"/>
    </row>
    <row r="39" spans="4:15" x14ac:dyDescent="0.25">
      <c r="F39">
        <v>5342000</v>
      </c>
      <c r="G39" s="2" t="e">
        <f>F39/E39</f>
        <v>#DIV/0!</v>
      </c>
      <c r="H39">
        <v>948000</v>
      </c>
      <c r="I39">
        <v>30000</v>
      </c>
      <c r="J39" s="2">
        <f t="shared" si="3"/>
        <v>6320000</v>
      </c>
      <c r="K39" s="2" t="e">
        <f t="shared" ref="K39:K43" si="4">J39/E39</f>
        <v>#DIV/0!</v>
      </c>
      <c r="L39" s="4" t="e">
        <f>J39/D39</f>
        <v>#DIV/0!</v>
      </c>
      <c r="M39" s="2" t="e">
        <f>F39/D39</f>
        <v>#DIV/0!</v>
      </c>
    </row>
    <row r="40" spans="4:15" x14ac:dyDescent="0.25">
      <c r="D40" s="2"/>
      <c r="E40" s="2"/>
      <c r="F40" s="2">
        <v>11451000</v>
      </c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11650500</v>
      </c>
      <c r="K40" s="2" t="e">
        <f t="shared" si="4"/>
        <v>#DIV/0!</v>
      </c>
      <c r="L40" s="2" t="e">
        <f>J40/D40</f>
        <v>#DIV/0!</v>
      </c>
      <c r="M40" s="2"/>
      <c r="O40" s="1" t="e">
        <f>B24/G40</f>
        <v>#DIV/0!</v>
      </c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  <row r="52" spans="4:7" x14ac:dyDescent="0.25">
      <c r="D52" s="2" t="s">
        <v>27</v>
      </c>
      <c r="E52" s="2" t="s">
        <v>28</v>
      </c>
      <c r="F52" s="2" t="s">
        <v>29</v>
      </c>
      <c r="G52" s="2" t="s">
        <v>30</v>
      </c>
    </row>
    <row r="53" spans="4:7" ht="45" x14ac:dyDescent="0.25">
      <c r="D53" s="2">
        <v>4</v>
      </c>
      <c r="E53" s="2">
        <v>24</v>
      </c>
      <c r="F53" s="21" t="s">
        <v>31</v>
      </c>
      <c r="G53" s="21" t="s">
        <v>32</v>
      </c>
    </row>
    <row r="54" spans="4:7" ht="45" x14ac:dyDescent="0.25">
      <c r="D54" s="2">
        <v>4</v>
      </c>
      <c r="E54" s="2" t="s">
        <v>33</v>
      </c>
      <c r="F54" s="21" t="s">
        <v>31</v>
      </c>
      <c r="G54" s="21" t="s">
        <v>32</v>
      </c>
    </row>
    <row r="55" spans="4:7" x14ac:dyDescent="0.25">
      <c r="D55" s="2">
        <v>5</v>
      </c>
      <c r="E55" s="2">
        <v>27</v>
      </c>
      <c r="F55" s="2" t="s">
        <v>34</v>
      </c>
      <c r="G55" s="2" t="s">
        <v>35</v>
      </c>
    </row>
    <row r="56" spans="4:7" ht="60" x14ac:dyDescent="0.25">
      <c r="D56" s="2">
        <v>5</v>
      </c>
      <c r="E56" s="2">
        <v>38</v>
      </c>
      <c r="F56" s="21" t="s">
        <v>36</v>
      </c>
      <c r="G56" s="21" t="s">
        <v>37</v>
      </c>
    </row>
    <row r="57" spans="4:7" ht="30" x14ac:dyDescent="0.25">
      <c r="D57" s="2">
        <v>9</v>
      </c>
      <c r="E57" s="2">
        <v>19</v>
      </c>
      <c r="F57" s="21" t="s">
        <v>39</v>
      </c>
      <c r="G57" s="21" t="s">
        <v>40</v>
      </c>
    </row>
    <row r="58" spans="4:7" ht="30" x14ac:dyDescent="0.25">
      <c r="D58" s="2">
        <v>9</v>
      </c>
      <c r="E58" s="2">
        <v>20</v>
      </c>
      <c r="F58" s="21" t="s">
        <v>42</v>
      </c>
      <c r="G58" s="21" t="s">
        <v>41</v>
      </c>
    </row>
    <row r="60" spans="4:7" ht="75" x14ac:dyDescent="0.25">
      <c r="F60" s="22" t="s">
        <v>43</v>
      </c>
      <c r="G60" s="20" t="s">
        <v>38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2024-07-25T11:28:30Z</dcterms:modified>
</cp:coreProperties>
</file>