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PRATIKSHA LOKHANDE - PNB - Approx\"/>
    </mc:Choice>
  </mc:AlternateContent>
  <xr:revisionPtr revIDLastSave="0" documentId="13_ncr:1_{26393843-FC13-43A5-8450-2C66F54BB7DA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46" i="4" l="1"/>
  <c r="T19" i="20"/>
  <c r="U13" i="19"/>
  <c r="G36" i="4"/>
  <c r="G34" i="4"/>
  <c r="G32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Q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<sst xmlns="http://schemas.openxmlformats.org/spreadsheetml/2006/main" count="50" uniqueCount="44">
  <si>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</si>
  <si>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</si>
  <si>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</si>
  <si>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</si>
  <si>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</si>
  <si>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</si>
  <si>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</si>
  <si>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</si>
  <si>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</si>
  <si>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</si>
  <si>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</si>
  <si>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</si>
  <si>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</si>
  <si>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</si>
  <si>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</si>
  <si>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</si>
  <si>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</si>
  <si>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</si>
  <si>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</si>
  <si>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</si>
  <si>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</si>
  <si>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</si>
  <si>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</si>
  <si>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</si>
  <si>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</si>
  <si>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</si>
  <si>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</si>
  <si>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</si>
  <si>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</si>
  <si>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</si>
  <si>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</si>
  <si>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</si>
  <si>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</si>
  <si>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</si>
  <si>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</si>
  <si>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</si>
  <si>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</si>
  <si>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</si>
  <si>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</si>
  <si>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</si>
  <si>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Punjab National Bank ( Virar (West) -  PRATIKSHA LOKHANDE</t>
  </si>
  <si>
    <t>Agree CA</t>
  </si>
  <si>
    <t>Agree BUA</t>
  </si>
  <si>
    <t>Approx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</si>
</sst>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409575</xdr:colOff>
      <xdr:row>0</xdr:row>
      <xdr:rowOff>28575</xdr:rowOff>
    </xdr:from>
    <xdr:to>
      <xdr:col>18</xdr:col>
      <xdr:colOff>106009</xdr:colOff>
      <xdr:row>39</xdr:row>
      <xdr:rowOff>124838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C2E82D-19C0-4DF9-8B32-FB237DE97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38375" y="28575"/>
          <a:ext cx="8840434" cy="72590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277455</xdr:colOff>
      <xdr:row>48</xdr:row>
      <xdr:rowOff>10643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4A5B01-EB5A-4C75-A146-86DCA5FB6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11855" cy="80116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220297</xdr:colOff>
      <xdr:row>46</xdr:row>
      <xdr:rowOff>10723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A1E19B-1907-41A6-88A3-54FE445C7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54697" cy="8583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296507</xdr:colOff>
      <xdr:row>48</xdr:row>
      <xdr:rowOff>105993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5DC12A-3C6A-42B8-847E-F03746242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30907" cy="87261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229823</xdr:colOff>
      <xdr:row>48</xdr:row>
      <xdr:rowOff>10616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F3C5F0-CAD5-4B6A-8D81-64010C967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64223" cy="782111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267928</xdr:colOff>
      <xdr:row>39</xdr:row>
      <xdr:rowOff>143932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618417-AB71-4D83-85BF-072CC8668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02328" cy="757343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239349</xdr:colOff>
      <xdr:row>34</xdr:row>
      <xdr:rowOff>162825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4A9D95-8AE9-4A58-B8B9-526FCE3F0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73749" cy="64493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163139</xdr:colOff>
      <xdr:row>34</xdr:row>
      <xdr:rowOff>10404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DF9A28-8445-424E-968A-04BA1F96F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97539" cy="62969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9" zoomScaleNormal="100" workbookViewId="0">
      <selection activeCell="Q38" sqref="Q3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366.66666666666669</v>
      </c>
      <c r="C3" s="4">
        <f>B3*1.2</f>
        <v>440</v>
      </c>
      <c r="D3" s="4">
        <f t="shared" ref="D3:D14" si="2">C3*1.2</f>
        <v>528</v>
      </c>
      <c r="E3" s="5">
        <f t="shared" ref="E3:E14" si="3">R3</f>
        <v>2450000</v>
      </c>
      <c r="F3" s="9">
        <f t="shared" ref="F3:F14" si="4">ROUND((E3/B3),0)</f>
        <v>6682</v>
      </c>
      <c r="G3" s="9">
        <f t="shared" ref="G3:G14" si="5">ROUND((E3/C3),0)</f>
        <v>5568</v>
      </c>
      <c r="H3" s="9">
        <f t="shared" ref="H3:H14" si="6">ROUND((E3/D3),0)</f>
        <v>4640</v>
      </c>
      <c r="I3" s="4" t="e">
        <f>#REF!</f>
        <v>#REF!</v>
      </c>
      <c r="J3" s="4">
        <f t="shared" ref="J3:J14" si="7">S3</f>
        <v>0</v>
      </c>
      <c r="O3">
        <v>0</v>
      </c>
      <c r="P3">
        <v>440</v>
      </c>
      <c r="Q3">
        <f t="shared" ref="P3:Q14" si="8">P3/1.2</f>
        <v>366.66666666666669</v>
      </c>
      <c r="R3" s="2">
        <v>2450000</v>
      </c>
    </row>
    <row r="4" spans="1:20" x14ac:dyDescent="0.25">
      <c r="A4" s="4">
        <f t="shared" ref="A4:A9" si="9">N4</f>
        <v>0</v>
      </c>
      <c r="B4" s="4">
        <f t="shared" ref="B4:B9" si="10">Q4</f>
        <v>370.83333333333337</v>
      </c>
      <c r="C4" s="4">
        <f t="shared" ref="C4:C9" si="11">B4*1.2</f>
        <v>445.00000000000006</v>
      </c>
      <c r="D4" s="4">
        <f t="shared" ref="D4:D9" si="12">C4*1.2</f>
        <v>534</v>
      </c>
      <c r="E4" s="5">
        <f t="shared" ref="E4:E9" si="13">R4</f>
        <v>2140000</v>
      </c>
      <c r="F4" s="9">
        <f t="shared" ref="F4:F9" si="14">ROUND((E4/B4),0)</f>
        <v>5771</v>
      </c>
      <c r="G4" s="9">
        <f t="shared" ref="G4:G9" si="15">ROUND((E4/C4),0)</f>
        <v>4809</v>
      </c>
      <c r="H4" s="9">
        <f t="shared" ref="H4:H9" si="16">ROUND((E4/D4),0)</f>
        <v>4007</v>
      </c>
      <c r="I4" s="4" t="e">
        <f>#REF!</f>
        <v>#REF!</v>
      </c>
      <c r="J4" s="4">
        <f t="shared" ref="J4:J9" si="17">S4</f>
        <v>0</v>
      </c>
      <c r="O4">
        <v>0</v>
      </c>
      <c r="P4">
        <v>445</v>
      </c>
      <c r="Q4">
        <f t="shared" ref="Q4:Q9" si="18">P4/1.2</f>
        <v>370.83333333333337</v>
      </c>
      <c r="R4" s="2">
        <v>2140000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ref="P4:P9" si="19">O5/1.2</f>
        <v>0</v>
      </c>
      <c r="Q5">
        <f t="shared" si="18"/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9"/>
        <v>0</v>
      </c>
      <c r="Q6">
        <f t="shared" si="18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9"/>
        <v>0</v>
      </c>
      <c r="Q7">
        <f t="shared" si="18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345.83333333333337</v>
      </c>
      <c r="C16" s="4">
        <f>B16*1.2</f>
        <v>415.00000000000006</v>
      </c>
      <c r="D16" s="4">
        <f t="shared" ref="D16:D28" si="34">C16*1.2</f>
        <v>498.00000000000006</v>
      </c>
      <c r="E16" s="5">
        <f t="shared" ref="E16:E28" si="35">R16</f>
        <v>2350000</v>
      </c>
      <c r="F16" s="9">
        <f t="shared" ref="F16:F28" si="36">ROUND((E16/B16),0)</f>
        <v>6795</v>
      </c>
      <c r="G16" s="9">
        <f t="shared" ref="G16:G28" si="37">ROUND((E16/C16),0)</f>
        <v>5663</v>
      </c>
      <c r="H16" s="9">
        <f t="shared" ref="H16:H28" si="38">ROUND((E16/D16),0)</f>
        <v>4719</v>
      </c>
      <c r="I16" s="4" t="e">
        <f>#REF!</f>
        <v>#REF!</v>
      </c>
      <c r="J16" s="4">
        <f t="shared" ref="J16:J28" si="39">S16</f>
        <v>0</v>
      </c>
      <c r="O16">
        <v>0</v>
      </c>
      <c r="P16">
        <v>415</v>
      </c>
      <c r="Q16">
        <f t="shared" ref="P16:Q28" si="40">P16/1.2</f>
        <v>345.83333333333337</v>
      </c>
      <c r="R16" s="2">
        <v>2350000</v>
      </c>
    </row>
    <row r="17" spans="1:24" x14ac:dyDescent="0.25">
      <c r="A17" s="4">
        <f t="shared" si="32"/>
        <v>0</v>
      </c>
      <c r="B17" s="4">
        <f t="shared" si="33"/>
        <v>650</v>
      </c>
      <c r="C17" s="4">
        <f t="shared" ref="C17:C28" si="41">B17*1.2</f>
        <v>780</v>
      </c>
      <c r="D17" s="4">
        <f t="shared" si="34"/>
        <v>936</v>
      </c>
      <c r="E17" s="5">
        <f t="shared" si="35"/>
        <v>3700000</v>
      </c>
      <c r="F17" s="9">
        <f t="shared" si="36"/>
        <v>5692</v>
      </c>
      <c r="G17" s="9">
        <f t="shared" si="37"/>
        <v>4744</v>
      </c>
      <c r="H17" s="9">
        <f t="shared" si="38"/>
        <v>3953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650</v>
      </c>
      <c r="R17" s="2">
        <v>3700000</v>
      </c>
    </row>
    <row r="18" spans="1:24" x14ac:dyDescent="0.25">
      <c r="A18" s="4">
        <f t="shared" si="32"/>
        <v>0</v>
      </c>
      <c r="B18" s="4">
        <f t="shared" si="33"/>
        <v>331</v>
      </c>
      <c r="C18" s="4">
        <f t="shared" si="41"/>
        <v>397.2</v>
      </c>
      <c r="D18" s="4">
        <f t="shared" si="34"/>
        <v>476.64</v>
      </c>
      <c r="E18" s="5">
        <f t="shared" si="35"/>
        <v>2750000</v>
      </c>
      <c r="F18" s="9">
        <f t="shared" si="36"/>
        <v>8308</v>
      </c>
      <c r="G18" s="9">
        <f t="shared" si="37"/>
        <v>6923</v>
      </c>
      <c r="H18" s="9">
        <f t="shared" si="38"/>
        <v>5770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331</v>
      </c>
      <c r="R18" s="2">
        <v>2750000</v>
      </c>
    </row>
    <row r="19" spans="1:24" x14ac:dyDescent="0.25">
      <c r="A19" s="4">
        <f t="shared" si="32"/>
        <v>0</v>
      </c>
      <c r="B19" s="4">
        <f t="shared" si="33"/>
        <v>350</v>
      </c>
      <c r="C19" s="4">
        <f t="shared" si="41"/>
        <v>420</v>
      </c>
      <c r="D19" s="4">
        <f t="shared" si="34"/>
        <v>504</v>
      </c>
      <c r="E19" s="5">
        <f t="shared" si="35"/>
        <v>2600000</v>
      </c>
      <c r="F19" s="9">
        <f t="shared" si="36"/>
        <v>7429</v>
      </c>
      <c r="G19" s="9">
        <f t="shared" si="37"/>
        <v>6190</v>
      </c>
      <c r="H19" s="9">
        <f t="shared" si="38"/>
        <v>5159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350</v>
      </c>
      <c r="R19" s="2">
        <v>2600000</v>
      </c>
    </row>
    <row r="20" spans="1:24" x14ac:dyDescent="0.25">
      <c r="A20" s="4">
        <f t="shared" si="32"/>
        <v>0</v>
      </c>
      <c r="B20" s="4">
        <f t="shared" si="33"/>
        <v>380</v>
      </c>
      <c r="C20" s="4">
        <f t="shared" si="41"/>
        <v>456</v>
      </c>
      <c r="D20" s="4">
        <f t="shared" si="34"/>
        <v>547.19999999999993</v>
      </c>
      <c r="E20" s="5">
        <f t="shared" si="35"/>
        <v>2500000</v>
      </c>
      <c r="F20" s="9">
        <f t="shared" si="36"/>
        <v>6579</v>
      </c>
      <c r="G20" s="9">
        <f t="shared" si="37"/>
        <v>5482</v>
      </c>
      <c r="H20" s="9">
        <f t="shared" si="38"/>
        <v>4569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380</v>
      </c>
      <c r="R20" s="2">
        <v>2500000</v>
      </c>
    </row>
    <row r="21" spans="1:24" x14ac:dyDescent="0.25">
      <c r="A21" s="4">
        <f t="shared" si="32"/>
        <v>0</v>
      </c>
      <c r="B21" s="4">
        <f t="shared" si="33"/>
        <v>595.83333333333337</v>
      </c>
      <c r="C21" s="4">
        <f t="shared" si="41"/>
        <v>715</v>
      </c>
      <c r="D21" s="4">
        <f t="shared" si="34"/>
        <v>858</v>
      </c>
      <c r="E21" s="5">
        <f t="shared" si="35"/>
        <v>3900000</v>
      </c>
      <c r="F21" s="9">
        <f t="shared" si="36"/>
        <v>6545</v>
      </c>
      <c r="G21" s="9">
        <f t="shared" si="37"/>
        <v>5455</v>
      </c>
      <c r="H21" s="9">
        <f t="shared" si="38"/>
        <v>4545</v>
      </c>
      <c r="I21" s="4" t="e">
        <f>#REF!</f>
        <v>#REF!</v>
      </c>
      <c r="J21" s="4">
        <f t="shared" si="39"/>
        <v>0</v>
      </c>
      <c r="O21">
        <v>0</v>
      </c>
      <c r="P21">
        <v>715</v>
      </c>
      <c r="Q21">
        <f t="shared" si="40"/>
        <v>595.83333333333337</v>
      </c>
      <c r="R21" s="2">
        <v>3900000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7500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5000</v>
      </c>
      <c r="X31" s="22"/>
    </row>
    <row r="32" spans="1:24" ht="15.75" x14ac:dyDescent="0.25">
      <c r="E32" t="s">
        <v>41</v>
      </c>
      <c r="F32" s="7">
        <v>46.1</v>
      </c>
      <c r="G32" s="6">
        <f>F32*10.764</f>
        <v>496.22039999999998</v>
      </c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G33" s="6"/>
      <c r="S33" s="10"/>
      <c r="T33" s="10"/>
      <c r="U33" s="17" t="s">
        <v>17</v>
      </c>
      <c r="V33" s="23"/>
      <c r="W33" s="24">
        <f>X33-X34</f>
        <v>18</v>
      </c>
      <c r="X33" s="25">
        <v>2024</v>
      </c>
    </row>
    <row r="34" spans="5:25" ht="15.75" x14ac:dyDescent="0.25">
      <c r="E34" t="s">
        <v>42</v>
      </c>
      <c r="F34" s="7">
        <v>60.41</v>
      </c>
      <c r="G34" s="6">
        <f t="shared" ref="G33:G34" si="53">F34*10.764</f>
        <v>650.25323999999989</v>
      </c>
      <c r="S34" s="10"/>
      <c r="T34" s="10"/>
      <c r="U34" s="17" t="s">
        <v>18</v>
      </c>
      <c r="V34" s="23"/>
      <c r="W34" s="24">
        <f>W35-W33</f>
        <v>42</v>
      </c>
      <c r="X34" s="31">
        <v>2006</v>
      </c>
      <c r="Y34" t="s">
        <v>43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G36">
        <f>G34/G32</f>
        <v>1.3104121475054229</v>
      </c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27</v>
      </c>
      <c r="X36" s="24"/>
    </row>
    <row r="37" spans="5:25" ht="15.75" x14ac:dyDescent="0.25">
      <c r="U37" s="17"/>
      <c r="V37" s="26"/>
      <c r="W37" s="27">
        <f>W36%</f>
        <v>0.27</v>
      </c>
      <c r="X37" s="27"/>
    </row>
    <row r="38" spans="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675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1825</v>
      </c>
      <c r="X39" s="22"/>
    </row>
    <row r="40" spans="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5000</v>
      </c>
      <c r="X40" s="22"/>
    </row>
    <row r="41" spans="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6825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38</v>
      </c>
      <c r="V44" s="30"/>
      <c r="W44" s="25">
        <v>496</v>
      </c>
      <c r="X44" s="24"/>
    </row>
    <row r="45" spans="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3385200</v>
      </c>
      <c r="X45" s="33"/>
    </row>
    <row r="46" spans="5:25" ht="15.75" x14ac:dyDescent="0.25">
      <c r="S46" s="11"/>
      <c r="T46" s="10"/>
      <c r="U46" s="17" t="s">
        <v>25</v>
      </c>
      <c r="V46" s="23"/>
      <c r="W46" s="34">
        <f>W45*0.9</f>
        <v>3046680</v>
      </c>
      <c r="X46" s="35"/>
    </row>
    <row r="47" spans="5:25" ht="15.75" x14ac:dyDescent="0.25">
      <c r="S47" s="10"/>
      <c r="T47" s="10"/>
      <c r="U47" s="17" t="s">
        <v>26</v>
      </c>
      <c r="V47" s="23"/>
      <c r="W47" s="34">
        <f>W45*0.8</f>
        <v>2708160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1240000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7052.5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T15" sqref="T15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T21" sqref="T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S10" sqref="S10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S18" sqref="S18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R22" sqref="R2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X18" sqref="X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13"/>
  <sheetViews>
    <sheetView workbookViewId="0">
      <selection activeCell="U14" sqref="U14"/>
    </sheetView>
  </sheetViews>
  <sheetFormatPr defaultRowHeight="15" x14ac:dyDescent="0.25"/>
  <sheetData>
    <row r="1" spans="1:21" x14ac:dyDescent="0.25">
      <c r="A1" s="6"/>
    </row>
    <row r="13" spans="1:21" x14ac:dyDescent="0.25">
      <c r="T13">
        <v>40.89</v>
      </c>
      <c r="U13">
        <f>T13*10.764</f>
        <v>440.13995999999997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T17:T19"/>
  <sheetViews>
    <sheetView zoomScaleNormal="100" workbookViewId="0">
      <selection activeCell="U27" sqref="U27"/>
    </sheetView>
  </sheetViews>
  <sheetFormatPr defaultRowHeight="15" x14ac:dyDescent="0.25"/>
  <sheetData>
    <row r="17" spans="20:20" x14ac:dyDescent="0.25">
      <c r="T17">
        <v>380</v>
      </c>
    </row>
    <row r="18" spans="20:20" x14ac:dyDescent="0.25">
      <c r="T18">
        <v>65</v>
      </c>
    </row>
    <row r="19" spans="20:20" x14ac:dyDescent="0.25">
      <c r="T19">
        <f>SUM(T17:T18)</f>
        <v>445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2024-07-27T11:08:45Z</dcterms:modified>
</cp:coreProperties>
</file>