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5" i="4"/>
  <c r="Q15" s="1"/>
  <c r="B15" s="1"/>
  <c r="J15"/>
  <c r="I15"/>
  <c r="E15"/>
  <c r="A15"/>
  <c r="P14"/>
  <c r="Q14" s="1"/>
  <c r="B14" s="1"/>
  <c r="J14"/>
  <c r="I14"/>
  <c r="E14"/>
  <c r="A14"/>
  <c r="P13"/>
  <c r="Q13" s="1"/>
  <c r="B13" s="1"/>
  <c r="J13"/>
  <c r="I13"/>
  <c r="E13"/>
  <c r="A13"/>
  <c r="P12"/>
  <c r="Q12" s="1"/>
  <c r="B12" s="1"/>
  <c r="J12"/>
  <c r="I12"/>
  <c r="E12"/>
  <c r="A12"/>
  <c r="P11"/>
  <c r="Q11" s="1"/>
  <c r="B11" s="1"/>
  <c r="J11"/>
  <c r="I11"/>
  <c r="E11"/>
  <c r="A11"/>
  <c r="P10"/>
  <c r="Q10" s="1"/>
  <c r="B10" s="1"/>
  <c r="J10"/>
  <c r="I10"/>
  <c r="E10"/>
  <c r="A10"/>
  <c r="P9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P6"/>
  <c r="Q6" s="1"/>
  <c r="B6" s="1"/>
  <c r="J6"/>
  <c r="I6"/>
  <c r="E6"/>
  <c r="A6"/>
  <c r="P5"/>
  <c r="Q5" s="1"/>
  <c r="B5" s="1"/>
  <c r="J5"/>
  <c r="I5"/>
  <c r="E5"/>
  <c r="A5"/>
  <c r="P4"/>
  <c r="Q4" s="1"/>
  <c r="B4" s="1"/>
  <c r="J4"/>
  <c r="I4"/>
  <c r="E4"/>
  <c r="A4"/>
  <c r="P3"/>
  <c r="B3" s="1"/>
  <c r="J3"/>
  <c r="I3"/>
  <c r="E3"/>
  <c r="A3"/>
  <c r="P2"/>
  <c r="B2" s="1"/>
  <c r="J2"/>
  <c r="I2"/>
  <c r="E2"/>
  <c r="A2"/>
  <c r="F4" l="1"/>
  <c r="C4"/>
  <c r="F8"/>
  <c r="C8"/>
  <c r="F3"/>
  <c r="C3"/>
  <c r="F7"/>
  <c r="C7"/>
  <c r="F11"/>
  <c r="C11"/>
  <c r="F15"/>
  <c r="C15"/>
  <c r="F2"/>
  <c r="C2"/>
  <c r="F6"/>
  <c r="C6"/>
  <c r="F10"/>
  <c r="C10"/>
  <c r="F14"/>
  <c r="C14"/>
  <c r="F5"/>
  <c r="C5"/>
  <c r="F9"/>
  <c r="C9"/>
  <c r="F13"/>
  <c r="C13"/>
  <c r="F12"/>
  <c r="C12"/>
  <c r="C18" i="25"/>
  <c r="N8" i="24"/>
  <c r="N7"/>
  <c r="N6"/>
  <c r="N5"/>
  <c r="G13" i="4" l="1"/>
  <c r="D13"/>
  <c r="H13" s="1"/>
  <c r="D5"/>
  <c r="H5" s="1"/>
  <c r="G5"/>
  <c r="D10"/>
  <c r="H10" s="1"/>
  <c r="G10"/>
  <c r="D2"/>
  <c r="H2" s="1"/>
  <c r="G2"/>
  <c r="G11"/>
  <c r="D11"/>
  <c r="H11" s="1"/>
  <c r="G3"/>
  <c r="D3"/>
  <c r="H3" s="1"/>
  <c r="D4"/>
  <c r="H4" s="1"/>
  <c r="G4"/>
  <c r="D12"/>
  <c r="H12" s="1"/>
  <c r="G12"/>
  <c r="D9"/>
  <c r="H9" s="1"/>
  <c r="G9"/>
  <c r="G14"/>
  <c r="D14"/>
  <c r="H14" s="1"/>
  <c r="D6"/>
  <c r="H6" s="1"/>
  <c r="G6"/>
  <c r="G15"/>
  <c r="D15"/>
  <c r="H15" s="1"/>
  <c r="G7"/>
  <c r="D7"/>
  <c r="H7" s="1"/>
  <c r="G8"/>
  <c r="D8"/>
  <c r="H8" s="1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s="1"/>
  <c r="C25" l="1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<sst xmlns="http://schemas.openxmlformats.org/spreadsheetml/2006/main" count="130" uniqueCount="99">
  <si>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</si>
  <si>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</si>
  <si>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</si>
  <si>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</si>
  <si>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</si>
  <si>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</si>
  <si>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</si>
  <si>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</si>
  <si>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</si>
  <si>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</si>
  <si>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</si>
  <si>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</si>
  <si>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</si>
  <si>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</si>
  <si>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</si>
  <si>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</si>
  <si>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</si>
  <si>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</si>
  <si>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</si>
  <si>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</si>
  <si>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</si>
  <si>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</si>
  <si>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</si>
  <si>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</si>
  <si>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</si>
  <si>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</si>
  <si>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</si>
  <si>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</si>
  <si>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</si>
  <si>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</si>
  <si>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</si>
  <si>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</si>
  <si>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</si>
  <si>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</si>
  <si>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</si>
  <si>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</si>
  <si>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</si>
  <si>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</si>
  <si>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</si>
  <si>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</si>
  <si>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</si>
  <si>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</si>
  <si>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</si>
  <si>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</si>
  <si>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</si>
  <si>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</si>
  <si>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</si>
  <si>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</si>
  <si>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</si>
  <si>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</si>
  <si>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</si>
  <si>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</si>
  <si>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</si>
  <si>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</si>
  <si>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</si>
  <si>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</si>
  <si>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</si>
  <si>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</si>
  <si>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</si>
  <si>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</si>
  <si>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</si>
  <si>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</si>
  <si>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</si>
  <si>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</si>
  <si>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</si>
  <si>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</si>
  <si>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</si>
  <si>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</si>
  <si>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</si>
  <si>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</si>
  <si>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</si>
  <si>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</si>
  <si>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</si>
  <si>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</si>
  <si>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</si>
  <si>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</si>
  <si>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</si>
  <si>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</si>
  <si>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</si>
  <si>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</si>
  <si>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</si>
  <si>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</si>
  <si>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</si>
  <si>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</si>
  <si>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</si>
  <si>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</si>
  <si>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</si>
  <si>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</si>
  <si>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</si>
  <si>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</si>
  <si>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</si>
  <si>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</si>
  <si>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</si>
  <si>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</si>
  <si>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</si>
  <si>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</si>
  <si>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</si>
  <si>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3rd Floor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</si>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</sst>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273325</xdr:colOff>
      <xdr:row>5</xdr:row>
      <xdr:rowOff>115957</xdr:rowOff>
    </xdr:from>
    <xdr:to>
      <xdr:col>9</xdr:col>
      <xdr:colOff>490523</xdr:colOff>
      <xdr:row>24</xdr:row>
      <xdr:rowOff>108917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3325" y="1068457"/>
          <a:ext cx="5733415" cy="3629025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5</xdr:row>
      <xdr:rowOff>133350</xdr:rowOff>
    </xdr:from>
    <xdr:to>
      <xdr:col>10</xdr:col>
      <xdr:colOff>18415</xdr:colOff>
      <xdr:row>28</xdr:row>
      <xdr:rowOff>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085850"/>
          <a:ext cx="5733415" cy="4248150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29035</v>
      </c>
      <c r="F2" s="73"/>
      <c r="G2" s="116" t="s">
        <v>76</v>
      </c>
      <c r="H2" s="117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27000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27000</v>
      </c>
      <c r="D5" s="57" t="s">
        <v>61</v>
      </c>
      <c r="E5" s="58">
        <f>ROUND(C5/10.764,0)</f>
        <v>2508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4600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22400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22400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27000</v>
      </c>
      <c r="D10" s="57" t="s">
        <v>61</v>
      </c>
      <c r="E10" s="58">
        <f>ROUND(C10/10.764,0)</f>
        <v>2508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2023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2022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1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59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470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1178760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940000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abSelected="1" topLeftCell="A4" workbookViewId="0">
      <selection activeCell="F14" sqref="F14:F17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C2" s="16" t="s">
        <v>97</v>
      </c>
      <c r="D2" s="17"/>
      <c r="F2" s="76"/>
      <c r="G2" s="76"/>
    </row>
    <row r="3" spans="1:8">
      <c r="A3" s="15" t="s">
        <v>13</v>
      </c>
      <c r="B3" s="19"/>
      <c r="C3" s="20">
        <v>4900</v>
      </c>
      <c r="D3" s="21" t="s">
        <v>98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2900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0</v>
      </c>
      <c r="D7" s="25"/>
      <c r="F7" s="76"/>
      <c r="G7" s="76"/>
    </row>
    <row r="8" spans="1:8">
      <c r="A8" s="15" t="s">
        <v>18</v>
      </c>
      <c r="B8" s="24"/>
      <c r="C8" s="25">
        <f>C9-C7</f>
        <v>60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8">
      <c r="A11" s="15"/>
      <c r="B11" s="26"/>
      <c r="C11" s="27">
        <f>C10%</f>
        <v>0</v>
      </c>
      <c r="D11" s="27"/>
      <c r="F11" s="76"/>
      <c r="G11" s="76"/>
    </row>
    <row r="12" spans="1:8">
      <c r="A12" s="15" t="s">
        <v>21</v>
      </c>
      <c r="B12" s="19"/>
      <c r="C12" s="20">
        <f>C6*C11</f>
        <v>0</v>
      </c>
      <c r="D12" s="23"/>
      <c r="F12" s="76"/>
      <c r="G12" s="76"/>
    </row>
    <row r="13" spans="1:8">
      <c r="A13" s="15" t="s">
        <v>22</v>
      </c>
      <c r="B13" s="19"/>
      <c r="C13" s="20">
        <f>C6-C12</f>
        <v>2000</v>
      </c>
      <c r="D13" s="23"/>
      <c r="F13" s="76"/>
      <c r="G13" s="76"/>
    </row>
    <row r="14" spans="1:8">
      <c r="A14" s="15" t="s">
        <v>15</v>
      </c>
      <c r="B14" s="19"/>
      <c r="C14" s="20">
        <f>C5</f>
        <v>2900</v>
      </c>
      <c r="D14" s="23"/>
      <c r="F14" s="76"/>
      <c r="G14" s="76"/>
    </row>
    <row r="15" spans="1:8">
      <c r="B15" s="19"/>
      <c r="C15" s="20"/>
      <c r="D15" s="23"/>
      <c r="F15" s="76"/>
      <c r="G15" s="76"/>
    </row>
    <row r="16" spans="1:8">
      <c r="A16" s="28" t="s">
        <v>23</v>
      </c>
      <c r="B16" s="29"/>
      <c r="C16" s="21">
        <f>C14+C13</f>
        <v>4900</v>
      </c>
      <c r="D16" s="21"/>
      <c r="E16" s="61"/>
      <c r="F16" s="76"/>
      <c r="G16" s="76"/>
    </row>
    <row r="17" spans="1:7">
      <c r="B17" s="24"/>
      <c r="C17" s="25"/>
      <c r="D17" s="25"/>
      <c r="F17" s="76"/>
      <c r="G17" s="76"/>
    </row>
    <row r="18" spans="1:7" ht="16.5">
      <c r="A18" s="28" t="s">
        <v>94</v>
      </c>
      <c r="B18" s="7"/>
      <c r="C18" s="74">
        <v>427</v>
      </c>
      <c r="D18" s="74"/>
      <c r="E18" s="75"/>
      <c r="F18" s="76"/>
      <c r="G18" s="76"/>
    </row>
    <row r="19" spans="1:7">
      <c r="A19" s="15"/>
      <c r="B19" s="6"/>
      <c r="C19" s="30">
        <f>C18*C16</f>
        <v>2092300</v>
      </c>
      <c r="D19" s="76" t="s">
        <v>68</v>
      </c>
      <c r="E19" s="30"/>
      <c r="F19" s="76"/>
      <c r="G19" s="76"/>
    </row>
    <row r="20" spans="1:7">
      <c r="A20" s="15"/>
      <c r="B20" s="61">
        <f>C20*90</f>
        <v>178891650</v>
      </c>
      <c r="C20" s="31">
        <f>C19*95%</f>
        <v>1987685</v>
      </c>
      <c r="D20" s="76" t="s">
        <v>24</v>
      </c>
      <c r="E20" s="31"/>
      <c r="F20" s="76"/>
      <c r="G20" s="76"/>
    </row>
    <row r="21" spans="1:7">
      <c r="A21" s="15"/>
      <c r="C21" s="31">
        <f>C19*80%</f>
        <v>1673840</v>
      </c>
      <c r="D21" s="76" t="s">
        <v>25</v>
      </c>
      <c r="E21" s="31"/>
      <c r="F21" s="76"/>
      <c r="G21" s="76"/>
    </row>
    <row r="22" spans="1:7">
      <c r="A22" s="15"/>
      <c r="F22" s="76"/>
      <c r="G22" s="76"/>
    </row>
    <row r="23" spans="1:7">
      <c r="A23" s="32" t="s">
        <v>26</v>
      </c>
      <c r="B23" s="33"/>
      <c r="C23" s="34">
        <f>C4*C18</f>
        <v>854000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4358.958333333333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P2" sqref="P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780</v>
      </c>
      <c r="C2" s="4">
        <f t="shared" ref="C2:C15" si="2">B2*1.2</f>
        <v>936</v>
      </c>
      <c r="D2" s="4">
        <f t="shared" ref="D2:D15" si="3">C2*1.2</f>
        <v>1123.2</v>
      </c>
      <c r="E2" s="5">
        <f t="shared" ref="E2:E15" si="4">R2</f>
        <v>3820000</v>
      </c>
      <c r="F2" s="4">
        <f t="shared" ref="F2:F15" si="5">ROUND((E2/B2),0)</f>
        <v>4897</v>
      </c>
      <c r="G2" s="4">
        <f t="shared" ref="G2:G15" si="6">ROUND((E2/C2),0)</f>
        <v>4081</v>
      </c>
      <c r="H2" s="4">
        <f t="shared" ref="H2:H15" si="7">ROUND((E2/D2),0)</f>
        <v>3401</v>
      </c>
      <c r="I2" s="4">
        <f t="shared" ref="I2:I15" si="8">T2</f>
        <v>0</v>
      </c>
      <c r="J2" s="4">
        <f t="shared" ref="J2:J15" si="9">U2</f>
        <v>0</v>
      </c>
      <c r="K2" s="73"/>
      <c r="L2" s="73"/>
      <c r="M2" s="73"/>
      <c r="N2" s="73"/>
      <c r="O2" s="73">
        <v>0</v>
      </c>
      <c r="P2" s="73">
        <f t="shared" ref="P2:P5" si="10">O2/1.2</f>
        <v>0</v>
      </c>
      <c r="Q2" s="73">
        <v>780</v>
      </c>
      <c r="R2" s="2">
        <v>3820000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381</v>
      </c>
      <c r="C3" s="4">
        <f t="shared" si="2"/>
        <v>457.2</v>
      </c>
      <c r="D3" s="4">
        <f t="shared" si="3"/>
        <v>548.64</v>
      </c>
      <c r="E3" s="5">
        <f t="shared" si="4"/>
        <v>1998000</v>
      </c>
      <c r="F3" s="4">
        <f t="shared" si="5"/>
        <v>5244</v>
      </c>
      <c r="G3" s="4">
        <f t="shared" si="6"/>
        <v>4370</v>
      </c>
      <c r="H3" s="4">
        <f t="shared" si="7"/>
        <v>3642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f t="shared" si="10"/>
        <v>0</v>
      </c>
      <c r="Q3" s="73">
        <v>381</v>
      </c>
      <c r="R3" s="2">
        <v>1998000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f t="shared" si="10"/>
        <v>0</v>
      </c>
      <c r="Q4" s="73">
        <f t="shared" ref="Q2:Q15" si="11">P4/1.2</f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f t="shared" si="10"/>
        <v>0</v>
      </c>
      <c r="Q5" s="73">
        <f t="shared" si="11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>O6/1.2</f>
        <v>0</v>
      </c>
      <c r="Q6" s="73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3"/>
      <c r="L7" s="73"/>
      <c r="M7" s="73"/>
      <c r="N7" s="73"/>
      <c r="O7" s="73">
        <v>0</v>
      </c>
      <c r="P7" s="73">
        <f>O7/1.2</f>
        <v>0</v>
      </c>
      <c r="Q7" s="73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3"/>
      <c r="L8" s="73"/>
      <c r="M8" s="73"/>
      <c r="N8" s="73"/>
      <c r="O8" s="73">
        <v>0</v>
      </c>
      <c r="P8" s="73">
        <f t="shared" ref="P8:P13" si="12">O8/1.2</f>
        <v>0</v>
      </c>
      <c r="Q8" s="73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3"/>
      <c r="L9" s="73"/>
      <c r="M9" s="73"/>
      <c r="N9" s="73"/>
      <c r="O9" s="73">
        <v>0</v>
      </c>
      <c r="P9" s="73">
        <f t="shared" si="12"/>
        <v>0</v>
      </c>
      <c r="Q9" s="73">
        <f t="shared" si="11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3"/>
      <c r="L10" s="73"/>
      <c r="M10" s="73"/>
      <c r="N10" s="73"/>
      <c r="O10" s="73">
        <v>0</v>
      </c>
      <c r="P10" s="73">
        <f t="shared" si="12"/>
        <v>0</v>
      </c>
      <c r="Q10" s="73">
        <f t="shared" si="11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3"/>
      <c r="L11" s="73"/>
      <c r="M11" s="73"/>
      <c r="N11" s="73"/>
      <c r="O11" s="73">
        <v>0</v>
      </c>
      <c r="P11" s="73">
        <f t="shared" si="12"/>
        <v>0</v>
      </c>
      <c r="Q11" s="73">
        <f t="shared" si="11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K12" s="73"/>
      <c r="L12" s="73"/>
      <c r="M12" s="73"/>
      <c r="N12" s="73"/>
      <c r="O12" s="73">
        <v>0</v>
      </c>
      <c r="P12" s="73">
        <f t="shared" si="12"/>
        <v>0</v>
      </c>
      <c r="Q12" s="73">
        <f t="shared" si="11"/>
        <v>0</v>
      </c>
      <c r="R12" s="2">
        <v>0</v>
      </c>
      <c r="S12" s="2"/>
      <c r="V12" s="69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K13" s="73"/>
      <c r="L13" s="73"/>
      <c r="M13" s="73"/>
      <c r="N13" s="73"/>
      <c r="O13" s="73">
        <v>0</v>
      </c>
      <c r="P13" s="73">
        <f t="shared" si="12"/>
        <v>0</v>
      </c>
      <c r="Q13" s="73">
        <f t="shared" si="11"/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K14" s="73"/>
      <c r="L14" s="73"/>
      <c r="M14" s="73"/>
      <c r="N14" s="73"/>
      <c r="O14" s="73">
        <v>0</v>
      </c>
      <c r="P14" s="73">
        <f>O14/1.2</f>
        <v>0</v>
      </c>
      <c r="Q14" s="73">
        <f t="shared" si="11"/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K15" s="73"/>
      <c r="L15" s="73"/>
      <c r="M15" s="73"/>
      <c r="N15" s="73"/>
      <c r="O15" s="73">
        <v>0</v>
      </c>
      <c r="P15" s="73">
        <f>O15/1.2</f>
        <v>0</v>
      </c>
      <c r="Q15" s="73">
        <f t="shared" si="11"/>
        <v>0</v>
      </c>
      <c r="R15" s="2">
        <v>0</v>
      </c>
      <c r="S15" s="2"/>
    </row>
    <row r="16" spans="1:35">
      <c r="A16" s="4">
        <f t="shared" ref="A16:A19" si="13">N16</f>
        <v>0</v>
      </c>
      <c r="B16" s="4">
        <f t="shared" ref="B16:B19" si="14">Q16</f>
        <v>0</v>
      </c>
      <c r="C16" s="4">
        <f t="shared" ref="C16:C19" si="15">B16*1.2</f>
        <v>0</v>
      </c>
      <c r="D16" s="4">
        <f t="shared" ref="D16:D19" si="16">C16*1.2</f>
        <v>0</v>
      </c>
      <c r="E16" s="5">
        <f t="shared" ref="E16:E19" si="17">R16</f>
        <v>0</v>
      </c>
      <c r="F16" s="4" t="e">
        <f t="shared" ref="F16:F19" si="18">ROUND((E16/B16),0)</f>
        <v>#DIV/0!</v>
      </c>
      <c r="G16" s="4" t="e">
        <f t="shared" ref="G16:G19" si="19">ROUND((E16/C16),0)</f>
        <v>#DIV/0!</v>
      </c>
      <c r="H16" s="4" t="e">
        <f t="shared" ref="H16:H19" si="20">ROUND((E16/D16),0)</f>
        <v>#DIV/0!</v>
      </c>
      <c r="I16" s="4">
        <f t="shared" ref="I16:J19" si="21">T16</f>
        <v>0</v>
      </c>
      <c r="J16" s="4">
        <f t="shared" si="21"/>
        <v>0</v>
      </c>
      <c r="O16">
        <v>0</v>
      </c>
      <c r="P16">
        <f t="shared" ref="P16:P17" si="22">O16/1.2</f>
        <v>0</v>
      </c>
      <c r="Q16">
        <f t="shared" ref="Q16:Q18" si="23">P16/1.2</f>
        <v>0</v>
      </c>
      <c r="R16" s="2">
        <v>0</v>
      </c>
      <c r="S16" s="2"/>
    </row>
    <row r="17" spans="1:19">
      <c r="A17" s="4">
        <f t="shared" si="13"/>
        <v>0</v>
      </c>
      <c r="B17" s="4">
        <f t="shared" si="14"/>
        <v>0</v>
      </c>
      <c r="C17" s="4">
        <f t="shared" si="15"/>
        <v>0</v>
      </c>
      <c r="D17" s="4">
        <f t="shared" si="16"/>
        <v>0</v>
      </c>
      <c r="E17" s="5">
        <f t="shared" si="17"/>
        <v>0</v>
      </c>
      <c r="F17" s="4" t="e">
        <f t="shared" si="18"/>
        <v>#DIV/0!</v>
      </c>
      <c r="G17" s="4" t="e">
        <f t="shared" si="19"/>
        <v>#DIV/0!</v>
      </c>
      <c r="H17" s="4" t="e">
        <f t="shared" si="20"/>
        <v>#DIV/0!</v>
      </c>
      <c r="I17" s="4">
        <f t="shared" si="21"/>
        <v>0</v>
      </c>
      <c r="J17" s="4">
        <f t="shared" si="21"/>
        <v>0</v>
      </c>
      <c r="O17">
        <v>0</v>
      </c>
      <c r="P17">
        <f t="shared" si="22"/>
        <v>0</v>
      </c>
      <c r="Q17">
        <f t="shared" si="23"/>
        <v>0</v>
      </c>
      <c r="R17" s="2">
        <v>0</v>
      </c>
      <c r="S17" s="2"/>
    </row>
    <row r="18" spans="1:19">
      <c r="A18" s="4">
        <f t="shared" si="13"/>
        <v>0</v>
      </c>
      <c r="B18" s="4">
        <f t="shared" si="14"/>
        <v>0</v>
      </c>
      <c r="C18" s="4">
        <f t="shared" si="15"/>
        <v>0</v>
      </c>
      <c r="D18" s="4">
        <f t="shared" si="16"/>
        <v>0</v>
      </c>
      <c r="E18" s="5">
        <f t="shared" si="17"/>
        <v>0</v>
      </c>
      <c r="F18" s="4" t="e">
        <f t="shared" si="18"/>
        <v>#DIV/0!</v>
      </c>
      <c r="G18" s="4" t="e">
        <f t="shared" si="19"/>
        <v>#DIV/0!</v>
      </c>
      <c r="H18" s="4" t="e">
        <f t="shared" si="20"/>
        <v>#DIV/0!</v>
      </c>
      <c r="I18" s="4">
        <f t="shared" si="21"/>
        <v>0</v>
      </c>
      <c r="J18" s="4">
        <f t="shared" si="21"/>
        <v>0</v>
      </c>
      <c r="O18">
        <v>0</v>
      </c>
      <c r="P18">
        <f>O18/1.2</f>
        <v>0</v>
      </c>
      <c r="Q18">
        <f t="shared" si="23"/>
        <v>0</v>
      </c>
      <c r="R18" s="2">
        <v>0</v>
      </c>
      <c r="S18" s="2"/>
    </row>
    <row r="19" spans="1:19">
      <c r="A19" s="4">
        <f t="shared" si="13"/>
        <v>0</v>
      </c>
      <c r="B19" s="4">
        <f t="shared" si="14"/>
        <v>0</v>
      </c>
      <c r="C19" s="4">
        <f t="shared" si="15"/>
        <v>0</v>
      </c>
      <c r="D19" s="4">
        <f t="shared" si="16"/>
        <v>0</v>
      </c>
      <c r="E19" s="5">
        <f t="shared" si="17"/>
        <v>0</v>
      </c>
      <c r="F19" s="4" t="e">
        <f t="shared" si="18"/>
        <v>#DIV/0!</v>
      </c>
      <c r="G19" s="4" t="e">
        <f t="shared" si="19"/>
        <v>#DIV/0!</v>
      </c>
      <c r="H19" s="4" t="e">
        <f t="shared" si="20"/>
        <v>#DIV/0!</v>
      </c>
      <c r="I19" s="4">
        <f t="shared" si="21"/>
        <v>0</v>
      </c>
      <c r="J19" s="4">
        <f t="shared" si="21"/>
        <v>0</v>
      </c>
      <c r="O19" s="73">
        <v>0</v>
      </c>
      <c r="P19" s="73">
        <f>O19/1.2</f>
        <v>0</v>
      </c>
      <c r="Q19" s="73">
        <f t="shared" ref="Q19" si="24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E11:E34"/>
  <sheetViews>
    <sheetView topLeftCell="A6" zoomScale="115" zoomScaleNormal="115" workbookViewId="0">
      <selection activeCell="G12" sqref="G12"/>
    </sheetView>
  </sheetViews>
  <sheetFormatPr defaultRowHeight="15"/>
  <sheetData>
    <row r="11" spans="5:5" ht="16.5">
      <c r="E11" s="39"/>
    </row>
    <row r="33" ht="9" customHeight="1"/>
    <row r="34" hidden="1"/>
  </sheetData>
  <pageMargins left="0.7" right="0.7" top="0.75" bottom="0.75" header="0.3" footer="0.3"/>
  <pageSetup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6" workbookViewId="0">
      <selection activeCell="H12" sqref="H12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Depreciation</vt:lpstr>
      <vt:lpstr>Sale plan</vt:lpstr>
      <vt:lpstr>Calculation</vt:lpstr>
      <vt:lpstr>20-20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2024-07-22T11:08:34Z</dcterms:modified>
</cp:coreProperties>
</file>