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umba\OneDrive\Desktop\"/>
    </mc:Choice>
  </mc:AlternateContent>
  <xr:revisionPtr revIDLastSave="0" documentId="13_ncr:1_{82C1EED2-95A0-4772-9C23-5A073F580A7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Q30" i="4" l="1"/>
  <c r="F28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P3" i="4"/>
  <c r="P23" i="4"/>
  <c r="Q23" i="4" s="1"/>
  <c r="P22" i="4"/>
  <c r="Q22" i="4" s="1"/>
  <c r="P21" i="4"/>
  <c r="Q21" i="4" s="1"/>
  <c r="P20" i="4"/>
  <c r="P19" i="4"/>
  <c r="P18" i="4"/>
  <c r="P17" i="4"/>
  <c r="P16" i="4"/>
  <c r="P13" i="4" l="1"/>
  <c r="Q13" i="4" s="1"/>
  <c r="P24" i="4"/>
  <c r="Q24" i="4" s="1"/>
  <c r="V26" i="4" l="1"/>
  <c r="V9" i="4"/>
  <c r="V8" i="4"/>
  <c r="V7" i="4"/>
  <c r="V16" i="4" s="1"/>
  <c r="V10" i="4" l="1"/>
  <c r="V12" i="4"/>
  <c r="V13" i="4" l="1"/>
  <c r="V14" i="4" s="1"/>
  <c r="V15" i="4" s="1"/>
  <c r="V18" i="4" s="1"/>
  <c r="V21" i="4" s="1"/>
  <c r="A6" i="4"/>
  <c r="B6" i="4"/>
  <c r="C6" i="4" s="1"/>
  <c r="E6" i="4"/>
  <c r="I6" i="4"/>
  <c r="J6" i="4"/>
  <c r="V23" i="4" l="1"/>
  <c r="G6" i="4"/>
  <c r="D6" i="4"/>
  <c r="H6" i="4" s="1"/>
  <c r="F6" i="4"/>
  <c r="V24" i="4" l="1"/>
  <c r="V25" i="4"/>
  <c r="P25" i="4"/>
  <c r="Q25" i="4" s="1"/>
  <c r="B18" i="4" l="1"/>
  <c r="C18" i="4" s="1"/>
  <c r="D18" i="4" s="1"/>
  <c r="J18" i="4"/>
  <c r="I18" i="4"/>
  <c r="E18" i="4"/>
  <c r="A18" i="4"/>
  <c r="B17" i="4"/>
  <c r="C17" i="4" s="1"/>
  <c r="D17" i="4" s="1"/>
  <c r="J17" i="4"/>
  <c r="I17" i="4"/>
  <c r="E17" i="4"/>
  <c r="A17" i="4"/>
  <c r="B16" i="4"/>
  <c r="C16" i="4" s="1"/>
  <c r="D16" i="4" s="1"/>
  <c r="J16" i="4"/>
  <c r="I16" i="4"/>
  <c r="E16" i="4"/>
  <c r="A16" i="4"/>
  <c r="H18" i="4" l="1"/>
  <c r="H16" i="4"/>
  <c r="H17" i="4"/>
  <c r="F16" i="4"/>
  <c r="F17" i="4"/>
  <c r="F18" i="4"/>
  <c r="G16" i="4"/>
  <c r="G17" i="4"/>
  <c r="G18" i="4"/>
  <c r="P14" i="4" l="1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B8" i="4"/>
  <c r="C8" i="4" s="1"/>
  <c r="D8" i="4" s="1"/>
  <c r="J8" i="4"/>
  <c r="I8" i="4"/>
  <c r="E8" i="4"/>
  <c r="A8" i="4"/>
  <c r="F8" i="4" l="1"/>
  <c r="H12" i="4"/>
  <c r="H8" i="4"/>
  <c r="H9" i="4"/>
  <c r="H10" i="4"/>
  <c r="H11" i="4"/>
  <c r="F9" i="4"/>
  <c r="F10" i="4"/>
  <c r="F11" i="4"/>
  <c r="F12" i="4"/>
  <c r="G8" i="4"/>
  <c r="G9" i="4"/>
  <c r="G10" i="4"/>
  <c r="G11" i="4"/>
  <c r="G12" i="4"/>
  <c r="B5" i="4" l="1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C7" i="4" s="1"/>
  <c r="D7" i="4" s="1"/>
  <c r="J7" i="4"/>
  <c r="I7" i="4"/>
  <c r="E7" i="4"/>
  <c r="A7" i="4"/>
  <c r="H7" i="4" l="1"/>
  <c r="F7" i="4"/>
  <c r="G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C19" i="4" s="1"/>
  <c r="D19" i="4" s="1"/>
  <c r="J19" i="4"/>
  <c r="I19" i="4"/>
  <c r="E19" i="4"/>
  <c r="A19" i="4"/>
  <c r="H24" i="4" l="1"/>
  <c r="H19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19" i="4"/>
  <c r="G21" i="4"/>
  <c r="G22" i="4"/>
  <c r="G23" i="4"/>
  <c r="G24" i="4"/>
  <c r="G25" i="4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<sst xmlns="http://schemas.openxmlformats.org/spreadsheetml/2006/main" count="45" uniqueCount="42">
  <si>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</si>
  <si>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</si>
  <si>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</si>
  <si>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</si>
  <si>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</si>
  <si>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</si>
  <si>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</si>
  <si>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</si>
  <si>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</si>
  <si>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</si>
  <si>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</si>
  <si>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</si>
  <si>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</si>
  <si>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</si>
  <si>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</si>
  <si>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</si>
  <si>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</si>
  <si>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</si>
  <si>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</si>
  <si>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</si>
  <si>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</si>
  <si>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</si>
  <si>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</si>
  <si>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</si>
  <si>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</si>
  <si>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</si>
  <si>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</si>
  <si>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</si>
  <si>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</si>
  <si>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</si>
  <si>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</si>
  <si>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</si>
  <si>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</si>
  <si>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</si>
  <si>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Depreciation (100-10)X6/60</t>
  </si>
  <si>
    <t xml:space="preserve">As per O.C </t>
  </si>
  <si>
    <t>Carpet   -Flat No. 1005</t>
  </si>
  <si>
    <t>Draft Agreement</t>
  </si>
  <si>
    <t>Flat no 1005 Veershinank co operative Housing society chembur Ta kurla</t>
  </si>
  <si>
    <t xml:space="preserve">rate on Carpet </t>
  </si>
  <si>
    <t>1 Car Parking</t>
  </si>
  <si>
    <t>CTS No. 114 village Chembur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</si>
</sst>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2" fillId="0" borderId="0" xfId="1" applyFont="1"/>
    <xf numFmtId="0" fontId="2" fillId="0" borderId="0" xfId="0" applyFont="1" applyAlignment="1">
      <alignment horizontal="right"/>
    </xf>
    <xf numFmtId="43" fontId="5" fillId="0" borderId="1" xfId="1" applyFont="1" applyFill="1" applyBorder="1"/>
    <xf numFmtId="2" fontId="6" fillId="0" borderId="1" xfId="1" applyNumberFormat="1" applyFont="1" applyFill="1" applyBorder="1"/>
    <xf numFmtId="43" fontId="6" fillId="0" borderId="2" xfId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2" fontId="14" fillId="0" borderId="0" xfId="0" applyNumberFormat="1" applyFont="1"/>
    <xf numFmtId="14" fontId="1" fillId="0" borderId="0" xfId="0" applyNumberFormat="1" applyFont="1" applyAlignment="1">
      <alignment horizontal="right"/>
    </xf>
    <xf numFmtId="43" fontId="1" fillId="0" borderId="0" xfId="0" applyNumberFormat="1" applyFont="1"/>
    <xf numFmtId="0" fontId="11" fillId="0" borderId="0" xfId="0" applyFont="1"/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6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2" fontId="2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0" fontId="15" fillId="0" borderId="0" xfId="0" applyFont="1"/>
    <xf numFmtId="0" fontId="1" fillId="3" borderId="0" xfId="0" applyFont="1" applyFill="1"/>
    <xf numFmtId="0" fontId="14" fillId="0" borderId="3" xfId="0" applyFont="1" applyBorder="1"/>
    <xf numFmtId="0" fontId="1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31</xdr:row>
      <xdr:rowOff>0</xdr:rowOff>
    </xdr:from>
    <xdr:to>
      <xdr:col>17</xdr:col>
      <xdr:colOff>689971</xdr:colOff>
      <xdr:row>63</xdr:row>
      <xdr:rowOff>17803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953BD-DCC1-454A-B244-85C61D72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0" y="8212667"/>
          <a:ext cx="7135221" cy="623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137397</xdr:colOff>
      <xdr:row>39</xdr:row>
      <xdr:rowOff>118464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EDE5E0-2657-4A38-B7C9-B4D80536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188" y="190500"/>
          <a:ext cx="6249272" cy="7087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146923</xdr:colOff>
      <xdr:row>38</xdr:row>
      <xdr:rowOff>147017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38A54D-EC44-4777-83D0-8692291F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190500"/>
          <a:ext cx="6258798" cy="6925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210430</xdr:colOff>
      <xdr:row>40</xdr:row>
      <xdr:rowOff>134406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08A9A-25C9-4E94-9532-5C6EC1131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06430" cy="75639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210430</xdr:colOff>
      <xdr:row>38</xdr:row>
      <xdr:rowOff>48615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88214-713C-464F-A947-1427713A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90500"/>
          <a:ext cx="6306430" cy="7097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239009</xdr:colOff>
      <xdr:row>38</xdr:row>
      <xdr:rowOff>58142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E803A4-C152-42EC-A45B-9F7F2AFA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335009" cy="7106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515358</xdr:colOff>
      <xdr:row>41</xdr:row>
      <xdr:rowOff>172537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9B7CF-7DF0-470A-B370-D6116D46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7220958" cy="779253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32</xdr:col>
      <xdr:colOff>582212</xdr:colOff>
      <xdr:row>46</xdr:row>
      <xdr:rowOff>1170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4EDCF4-ABF9-4651-BE2D-72BCD5B2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381000"/>
          <a:ext cx="8507012" cy="838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A19" zoomScale="90" zoomScaleNormal="90" workbookViewId="0">
      <selection activeCell="G32" sqref="G3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30" customWidth="1"/>
    <col min="17" max="17" width="18.42578125" style="30" customWidth="1"/>
    <col min="18" max="18" width="15.42578125" customWidth="1"/>
    <col min="19" max="19" width="5.28515625" customWidth="1"/>
    <col min="20" max="20" width="27.42578125" customWidth="1"/>
    <col min="22" max="22" width="19" style="30" customWidth="1"/>
    <col min="23" max="23" width="16.7109375" customWidth="1"/>
    <col min="24" max="24" width="9.7109375" customWidth="1"/>
    <col min="25" max="25" width="11.570312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29" t="s">
        <v>5</v>
      </c>
      <c r="Q1" s="29" t="s">
        <v>6</v>
      </c>
      <c r="R1" s="1" t="s">
        <v>1</v>
      </c>
      <c r="T1" s="37"/>
      <c r="U1" s="37"/>
      <c r="V1" s="46"/>
      <c r="W1" s="37"/>
      <c r="X1" s="37"/>
      <c r="Y1" s="37"/>
    </row>
    <row r="2" spans="1:26" s="1" customFormat="1" ht="44.25" customHeight="1" x14ac:dyDescent="0.25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27"/>
      <c r="T2" s="80" t="s">
        <v>38</v>
      </c>
      <c r="U2" s="80"/>
      <c r="V2" s="80"/>
      <c r="W2" s="80"/>
      <c r="X2" s="80"/>
      <c r="Y2" s="80"/>
    </row>
    <row r="3" spans="1:26" s="26" customFormat="1" x14ac:dyDescent="0.25">
      <c r="A3" s="24">
        <f t="shared" ref="A3:A6" si="0">N3</f>
        <v>0</v>
      </c>
      <c r="B3" s="24">
        <f t="shared" ref="B3:B6" si="1">Q3</f>
        <v>450</v>
      </c>
      <c r="C3" s="24">
        <f t="shared" ref="C3:C6" si="2">B3*1.2</f>
        <v>540</v>
      </c>
      <c r="D3" s="24">
        <f t="shared" ref="D3:D6" si="3">C3*1.2</f>
        <v>648</v>
      </c>
      <c r="E3" s="25">
        <f t="shared" ref="E3:E6" si="4">R3</f>
        <v>10500000</v>
      </c>
      <c r="F3" s="24">
        <f t="shared" ref="F3:F6" si="5">ROUND((E3/B3),0)</f>
        <v>23333</v>
      </c>
      <c r="G3" s="24">
        <f t="shared" ref="G3:G6" si="6">ROUND((E3/C3),0)</f>
        <v>19444</v>
      </c>
      <c r="H3" s="24">
        <f t="shared" ref="H3:H6" si="7">ROUND((E3/D3),0)</f>
        <v>16204</v>
      </c>
      <c r="I3" s="24" t="e">
        <f>#REF!</f>
        <v>#REF!</v>
      </c>
      <c r="J3" s="24" t="e">
        <f>#REF!</f>
        <v>#REF!</v>
      </c>
      <c r="O3" s="26">
        <v>0</v>
      </c>
      <c r="P3" s="31">
        <f t="shared" ref="P3:P12" si="8">O3/1.2</f>
        <v>0</v>
      </c>
      <c r="Q3" s="31">
        <v>450</v>
      </c>
      <c r="R3" s="28">
        <v>10500000</v>
      </c>
      <c r="S3" s="28"/>
      <c r="T3" s="80" t="s">
        <v>41</v>
      </c>
      <c r="U3" s="80"/>
      <c r="V3" s="80"/>
      <c r="W3" s="80"/>
      <c r="X3" s="80"/>
      <c r="Y3" s="80"/>
    </row>
    <row r="4" spans="1:26" s="26" customFormat="1" ht="15.75" thickBot="1" x14ac:dyDescent="0.3">
      <c r="A4" s="24">
        <f t="shared" si="0"/>
        <v>0</v>
      </c>
      <c r="B4" s="24">
        <f t="shared" si="1"/>
        <v>633</v>
      </c>
      <c r="C4" s="24">
        <f t="shared" si="2"/>
        <v>759.6</v>
      </c>
      <c r="D4" s="24">
        <f t="shared" si="3"/>
        <v>911.52</v>
      </c>
      <c r="E4" s="25">
        <f t="shared" si="4"/>
        <v>15800000</v>
      </c>
      <c r="F4" s="24">
        <f t="shared" si="5"/>
        <v>24961</v>
      </c>
      <c r="G4" s="24">
        <f t="shared" si="6"/>
        <v>20800</v>
      </c>
      <c r="H4" s="24">
        <f t="shared" si="7"/>
        <v>17334</v>
      </c>
      <c r="I4" s="24" t="e">
        <f>#REF!</f>
        <v>#REF!</v>
      </c>
      <c r="J4" s="24" t="e">
        <f>#REF!</f>
        <v>#REF!</v>
      </c>
      <c r="O4" s="26">
        <v>0</v>
      </c>
      <c r="P4" s="31">
        <f t="shared" si="8"/>
        <v>0</v>
      </c>
      <c r="Q4" s="31">
        <v>633</v>
      </c>
      <c r="R4" s="28">
        <v>15800000</v>
      </c>
      <c r="S4" s="28"/>
      <c r="V4" s="31"/>
    </row>
    <row r="5" spans="1:26" s="26" customFormat="1" ht="19.5" customHeight="1" x14ac:dyDescent="0.25">
      <c r="A5" s="24">
        <f t="shared" si="0"/>
        <v>0</v>
      </c>
      <c r="B5" s="24">
        <f t="shared" si="1"/>
        <v>518</v>
      </c>
      <c r="C5" s="24">
        <f t="shared" si="2"/>
        <v>621.6</v>
      </c>
      <c r="D5" s="24">
        <f t="shared" si="3"/>
        <v>745.92</v>
      </c>
      <c r="E5" s="25">
        <f t="shared" si="4"/>
        <v>13500000</v>
      </c>
      <c r="F5" s="75">
        <f t="shared" si="5"/>
        <v>26062</v>
      </c>
      <c r="G5" s="24">
        <f t="shared" si="6"/>
        <v>21718</v>
      </c>
      <c r="H5" s="24">
        <f t="shared" si="7"/>
        <v>18098</v>
      </c>
      <c r="I5" s="24" t="e">
        <f>#REF!</f>
        <v>#REF!</v>
      </c>
      <c r="J5" s="24" t="e">
        <f>#REF!</f>
        <v>#REF!</v>
      </c>
      <c r="O5" s="26">
        <v>0</v>
      </c>
      <c r="P5" s="31">
        <f t="shared" si="8"/>
        <v>0</v>
      </c>
      <c r="Q5" s="31">
        <v>518</v>
      </c>
      <c r="R5" s="28">
        <v>13500000</v>
      </c>
      <c r="S5" s="28"/>
      <c r="T5" s="68" t="s">
        <v>13</v>
      </c>
      <c r="U5" s="40"/>
      <c r="V5" s="41">
        <v>25500</v>
      </c>
      <c r="W5" s="42" t="s">
        <v>39</v>
      </c>
      <c r="X5" s="10"/>
    </row>
    <row r="6" spans="1:26" s="26" customFormat="1" ht="37.5" customHeight="1" x14ac:dyDescent="0.25">
      <c r="A6" s="24">
        <f t="shared" si="0"/>
        <v>0</v>
      </c>
      <c r="B6" s="24">
        <f t="shared" si="1"/>
        <v>450</v>
      </c>
      <c r="C6" s="24">
        <f t="shared" si="2"/>
        <v>540</v>
      </c>
      <c r="D6" s="24">
        <f t="shared" si="3"/>
        <v>648</v>
      </c>
      <c r="E6" s="25">
        <f t="shared" si="4"/>
        <v>11900000</v>
      </c>
      <c r="F6" s="75">
        <f t="shared" si="5"/>
        <v>26444</v>
      </c>
      <c r="G6" s="24">
        <f t="shared" si="6"/>
        <v>22037</v>
      </c>
      <c r="H6" s="24">
        <f t="shared" si="7"/>
        <v>18364</v>
      </c>
      <c r="I6" s="24" t="e">
        <f>#REF!</f>
        <v>#REF!</v>
      </c>
      <c r="J6" s="24" t="e">
        <f>#REF!</f>
        <v>#REF!</v>
      </c>
      <c r="O6" s="26">
        <v>0</v>
      </c>
      <c r="P6" s="31">
        <f t="shared" si="8"/>
        <v>0</v>
      </c>
      <c r="Q6" s="31">
        <v>450</v>
      </c>
      <c r="R6" s="28">
        <v>11900000</v>
      </c>
      <c r="S6" s="28"/>
      <c r="T6" s="69" t="s">
        <v>14</v>
      </c>
      <c r="U6" s="11"/>
      <c r="V6" s="34">
        <v>3000</v>
      </c>
      <c r="W6" s="12"/>
      <c r="X6" s="10"/>
    </row>
    <row r="7" spans="1:26" s="26" customFormat="1" ht="15.75" x14ac:dyDescent="0.25">
      <c r="A7" s="24">
        <f t="shared" ref="A7" si="9">N7</f>
        <v>0</v>
      </c>
      <c r="B7" s="24">
        <f t="shared" ref="B7" si="10">Q7</f>
        <v>680</v>
      </c>
      <c r="C7" s="24">
        <f t="shared" ref="C7" si="11">B7*1.2</f>
        <v>816</v>
      </c>
      <c r="D7" s="24">
        <f t="shared" ref="D7" si="12">C7*1.2</f>
        <v>979.19999999999993</v>
      </c>
      <c r="E7" s="25">
        <f t="shared" ref="E7" si="13">R7</f>
        <v>16000000</v>
      </c>
      <c r="F7" s="24">
        <f t="shared" ref="F7" si="14">ROUND((E7/B7),0)</f>
        <v>23529</v>
      </c>
      <c r="G7" s="24">
        <f t="shared" ref="G7" si="15">ROUND((E7/C7),0)</f>
        <v>19608</v>
      </c>
      <c r="H7" s="24">
        <f t="shared" ref="H7" si="16">ROUND((E7/D7),0)</f>
        <v>16340</v>
      </c>
      <c r="I7" s="24" t="e">
        <f>#REF!</f>
        <v>#REF!</v>
      </c>
      <c r="J7" s="24" t="e">
        <f>#REF!</f>
        <v>#REF!</v>
      </c>
      <c r="O7" s="26">
        <v>0</v>
      </c>
      <c r="P7" s="31">
        <f t="shared" si="8"/>
        <v>0</v>
      </c>
      <c r="Q7" s="31">
        <v>680</v>
      </c>
      <c r="R7" s="28">
        <v>16000000</v>
      </c>
      <c r="S7" s="28"/>
      <c r="T7" s="13" t="s">
        <v>15</v>
      </c>
      <c r="U7" s="11"/>
      <c r="V7" s="34">
        <f>V5-V6</f>
        <v>22500</v>
      </c>
      <c r="W7" s="12"/>
      <c r="X7" s="10"/>
    </row>
    <row r="8" spans="1:26" s="26" customFormat="1" ht="15.75" x14ac:dyDescent="0.25">
      <c r="A8" s="24">
        <f t="shared" ref="A8:A12" si="17">N8</f>
        <v>0</v>
      </c>
      <c r="B8" s="24">
        <f t="shared" ref="B8:B12" si="18">Q8</f>
        <v>0</v>
      </c>
      <c r="C8" s="24">
        <f t="shared" ref="C8:C12" si="19">B8*1.2</f>
        <v>0</v>
      </c>
      <c r="D8" s="24">
        <f t="shared" ref="D8:D12" si="20">C8*1.2</f>
        <v>0</v>
      </c>
      <c r="E8" s="25">
        <f t="shared" ref="E8:E12" si="21">R8</f>
        <v>0</v>
      </c>
      <c r="F8" s="24" t="e">
        <f t="shared" ref="F8:F12" si="22">ROUND((E8/B8),0)</f>
        <v>#DIV/0!</v>
      </c>
      <c r="G8" s="24" t="e">
        <f t="shared" ref="G8:G12" si="23">ROUND((E8/C8),0)</f>
        <v>#DIV/0!</v>
      </c>
      <c r="H8" s="24" t="e">
        <f t="shared" ref="H8:H12" si="24">ROUND((E8/D8),0)</f>
        <v>#DIV/0!</v>
      </c>
      <c r="I8" s="24" t="e">
        <f>#REF!</f>
        <v>#REF!</v>
      </c>
      <c r="J8" s="24" t="e">
        <f>#REF!</f>
        <v>#REF!</v>
      </c>
      <c r="O8" s="26">
        <v>0</v>
      </c>
      <c r="P8" s="31">
        <f t="shared" si="8"/>
        <v>0</v>
      </c>
      <c r="Q8" s="31">
        <f t="shared" ref="Q8:Q12" si="25">P8/1.2</f>
        <v>0</v>
      </c>
      <c r="R8" s="28">
        <v>0</v>
      </c>
      <c r="S8" s="28"/>
      <c r="T8" s="13" t="s">
        <v>16</v>
      </c>
      <c r="U8" s="11"/>
      <c r="V8" s="34">
        <f>V6</f>
        <v>3000</v>
      </c>
      <c r="W8" s="12"/>
      <c r="X8" s="10"/>
    </row>
    <row r="9" spans="1:26" s="26" customFormat="1" ht="15.75" x14ac:dyDescent="0.25">
      <c r="A9" s="24">
        <f t="shared" si="17"/>
        <v>0</v>
      </c>
      <c r="B9" s="24">
        <f t="shared" si="18"/>
        <v>0</v>
      </c>
      <c r="C9" s="24">
        <f t="shared" si="19"/>
        <v>0</v>
      </c>
      <c r="D9" s="24">
        <f t="shared" si="20"/>
        <v>0</v>
      </c>
      <c r="E9" s="25">
        <f t="shared" si="21"/>
        <v>0</v>
      </c>
      <c r="F9" s="24" t="e">
        <f t="shared" si="22"/>
        <v>#DIV/0!</v>
      </c>
      <c r="G9" s="24" t="e">
        <f t="shared" si="23"/>
        <v>#DIV/0!</v>
      </c>
      <c r="H9" s="24" t="e">
        <f t="shared" si="24"/>
        <v>#DIV/0!</v>
      </c>
      <c r="I9" s="24" t="e">
        <f>#REF!</f>
        <v>#REF!</v>
      </c>
      <c r="J9" s="24" t="e">
        <f>#REF!</f>
        <v>#REF!</v>
      </c>
      <c r="O9" s="26">
        <v>0</v>
      </c>
      <c r="P9" s="31">
        <f t="shared" si="8"/>
        <v>0</v>
      </c>
      <c r="Q9" s="31">
        <f t="shared" si="25"/>
        <v>0</v>
      </c>
      <c r="R9" s="28">
        <v>0</v>
      </c>
      <c r="S9" s="28"/>
      <c r="T9" s="13" t="s">
        <v>17</v>
      </c>
      <c r="U9" s="43"/>
      <c r="V9" s="70">
        <f>W9-W10</f>
        <v>0</v>
      </c>
      <c r="W9" s="14">
        <v>2024</v>
      </c>
      <c r="X9" s="53"/>
    </row>
    <row r="10" spans="1:26" s="26" customFormat="1" ht="15.75" x14ac:dyDescent="0.25">
      <c r="A10" s="24">
        <f t="shared" si="17"/>
        <v>0</v>
      </c>
      <c r="B10" s="24">
        <f t="shared" si="18"/>
        <v>0</v>
      </c>
      <c r="C10" s="24">
        <f t="shared" si="19"/>
        <v>0</v>
      </c>
      <c r="D10" s="24">
        <f t="shared" si="20"/>
        <v>0</v>
      </c>
      <c r="E10" s="25">
        <f t="shared" si="21"/>
        <v>0</v>
      </c>
      <c r="F10" s="24" t="e">
        <f t="shared" si="22"/>
        <v>#DIV/0!</v>
      </c>
      <c r="G10" s="24" t="e">
        <f t="shared" si="23"/>
        <v>#DIV/0!</v>
      </c>
      <c r="H10" s="24" t="e">
        <f t="shared" si="24"/>
        <v>#DIV/0!</v>
      </c>
      <c r="I10" s="24" t="e">
        <f>#REF!</f>
        <v>#REF!</v>
      </c>
      <c r="J10" s="24" t="e">
        <f>#REF!</f>
        <v>#REF!</v>
      </c>
      <c r="O10" s="26">
        <v>0</v>
      </c>
      <c r="P10" s="31">
        <f t="shared" si="8"/>
        <v>0</v>
      </c>
      <c r="Q10" s="31">
        <f t="shared" si="25"/>
        <v>0</v>
      </c>
      <c r="R10" s="28">
        <v>0</v>
      </c>
      <c r="S10" s="28"/>
      <c r="T10" s="13" t="s">
        <v>18</v>
      </c>
      <c r="U10" s="43"/>
      <c r="V10" s="70">
        <f>V11-V9</f>
        <v>60</v>
      </c>
      <c r="W10" s="14">
        <v>2024</v>
      </c>
      <c r="X10" s="53" t="s">
        <v>35</v>
      </c>
      <c r="Y10" s="63"/>
      <c r="Z10" s="63"/>
    </row>
    <row r="11" spans="1:26" s="26" customFormat="1" ht="15.75" x14ac:dyDescent="0.25">
      <c r="A11" s="24">
        <f t="shared" si="17"/>
        <v>0</v>
      </c>
      <c r="B11" s="24">
        <f t="shared" si="18"/>
        <v>0</v>
      </c>
      <c r="C11" s="24">
        <f t="shared" si="19"/>
        <v>0</v>
      </c>
      <c r="D11" s="24">
        <f t="shared" si="20"/>
        <v>0</v>
      </c>
      <c r="E11" s="25">
        <f t="shared" si="21"/>
        <v>0</v>
      </c>
      <c r="F11" s="24" t="e">
        <f t="shared" si="22"/>
        <v>#DIV/0!</v>
      </c>
      <c r="G11" s="24" t="e">
        <f t="shared" si="23"/>
        <v>#DIV/0!</v>
      </c>
      <c r="H11" s="24" t="e">
        <f t="shared" si="24"/>
        <v>#DIV/0!</v>
      </c>
      <c r="I11" s="24" t="e">
        <f>#REF!</f>
        <v>#REF!</v>
      </c>
      <c r="J11" s="24" t="e">
        <f>#REF!</f>
        <v>#REF!</v>
      </c>
      <c r="O11" s="26">
        <v>0</v>
      </c>
      <c r="P11" s="31">
        <f t="shared" si="8"/>
        <v>0</v>
      </c>
      <c r="Q11" s="31">
        <f t="shared" si="25"/>
        <v>0</v>
      </c>
      <c r="R11" s="28">
        <v>0</v>
      </c>
      <c r="S11" s="28"/>
      <c r="T11" s="13" t="s">
        <v>19</v>
      </c>
      <c r="U11" s="43"/>
      <c r="V11" s="70">
        <v>60</v>
      </c>
      <c r="W11" s="14"/>
      <c r="X11" s="53"/>
      <c r="Y11" s="60"/>
      <c r="Z11" s="60"/>
    </row>
    <row r="12" spans="1:26" s="26" customFormat="1" ht="15.75" x14ac:dyDescent="0.25">
      <c r="A12" s="24">
        <f t="shared" si="17"/>
        <v>0</v>
      </c>
      <c r="B12" s="24">
        <f t="shared" si="18"/>
        <v>0</v>
      </c>
      <c r="C12" s="24">
        <f t="shared" si="19"/>
        <v>0</v>
      </c>
      <c r="D12" s="24">
        <f t="shared" si="20"/>
        <v>0</v>
      </c>
      <c r="E12" s="25">
        <f t="shared" si="21"/>
        <v>0</v>
      </c>
      <c r="F12" s="24" t="e">
        <f t="shared" si="22"/>
        <v>#DIV/0!</v>
      </c>
      <c r="G12" s="24" t="e">
        <f t="shared" si="23"/>
        <v>#DIV/0!</v>
      </c>
      <c r="H12" s="24" t="e">
        <f t="shared" si="24"/>
        <v>#DIV/0!</v>
      </c>
      <c r="I12" s="24" t="e">
        <f>#REF!</f>
        <v>#REF!</v>
      </c>
      <c r="J12" s="24" t="e">
        <f>#REF!</f>
        <v>#REF!</v>
      </c>
      <c r="O12" s="26">
        <v>0</v>
      </c>
      <c r="P12" s="31">
        <f t="shared" si="8"/>
        <v>0</v>
      </c>
      <c r="Q12" s="31">
        <f t="shared" si="25"/>
        <v>0</v>
      </c>
      <c r="R12" s="28">
        <v>0</v>
      </c>
      <c r="S12" s="28"/>
      <c r="T12" s="69" t="s">
        <v>34</v>
      </c>
      <c r="U12" s="43"/>
      <c r="V12" s="70">
        <f>(100-10)*V9/V11</f>
        <v>0</v>
      </c>
      <c r="W12" s="14"/>
      <c r="X12" s="53"/>
      <c r="Y12" s="60"/>
      <c r="Z12" s="60"/>
    </row>
    <row r="13" spans="1:26" s="26" customFormat="1" ht="15.75" x14ac:dyDescent="0.25">
      <c r="A13" s="24">
        <f t="shared" ref="A13:A14" si="26">N13</f>
        <v>0</v>
      </c>
      <c r="B13" s="24">
        <f t="shared" ref="B13:B14" si="27">Q13</f>
        <v>0</v>
      </c>
      <c r="C13" s="24">
        <f t="shared" ref="C13:C14" si="28">B13*1.2</f>
        <v>0</v>
      </c>
      <c r="D13" s="24">
        <f t="shared" ref="D13:D14" si="29">C13*1.2</f>
        <v>0</v>
      </c>
      <c r="E13" s="25">
        <f t="shared" ref="E13:E14" si="30">R13</f>
        <v>0</v>
      </c>
      <c r="F13" s="24" t="e">
        <f t="shared" ref="F13:F14" si="31">ROUND((E13/B13),0)</f>
        <v>#DIV/0!</v>
      </c>
      <c r="G13" s="24" t="e">
        <f t="shared" ref="G13:G14" si="32">ROUND((E13/C13),0)</f>
        <v>#DIV/0!</v>
      </c>
      <c r="H13" s="24" t="e">
        <f t="shared" ref="H13:H14" si="33">ROUND((E13/D13),0)</f>
        <v>#DIV/0!</v>
      </c>
      <c r="I13" s="24" t="e">
        <f>#REF!</f>
        <v>#REF!</v>
      </c>
      <c r="J13" s="24" t="e">
        <f>#REF!</f>
        <v>#REF!</v>
      </c>
      <c r="O13" s="26">
        <v>0</v>
      </c>
      <c r="P13" s="31">
        <f t="shared" ref="P13" si="34">O13/1.2</f>
        <v>0</v>
      </c>
      <c r="Q13" s="31">
        <f t="shared" ref="Q13" si="35">P13/1.2</f>
        <v>0</v>
      </c>
      <c r="R13" s="28">
        <v>0</v>
      </c>
      <c r="S13" s="28"/>
      <c r="T13" s="13"/>
      <c r="U13" s="71"/>
      <c r="V13" s="70">
        <f>V12%</f>
        <v>0</v>
      </c>
      <c r="W13" s="72"/>
      <c r="X13" s="54"/>
      <c r="Y13" s="60"/>
      <c r="Z13" s="60"/>
    </row>
    <row r="14" spans="1:26" s="26" customFormat="1" ht="15.75" x14ac:dyDescent="0.25">
      <c r="A14" s="24">
        <f t="shared" si="26"/>
        <v>0</v>
      </c>
      <c r="B14" s="24">
        <f t="shared" si="27"/>
        <v>0</v>
      </c>
      <c r="C14" s="24">
        <f t="shared" si="28"/>
        <v>0</v>
      </c>
      <c r="D14" s="24">
        <f t="shared" si="29"/>
        <v>0</v>
      </c>
      <c r="E14" s="25">
        <f t="shared" si="30"/>
        <v>0</v>
      </c>
      <c r="F14" s="24" t="e">
        <f t="shared" si="31"/>
        <v>#DIV/0!</v>
      </c>
      <c r="G14" s="24" t="e">
        <f t="shared" si="32"/>
        <v>#DIV/0!</v>
      </c>
      <c r="H14" s="24" t="e">
        <f t="shared" si="33"/>
        <v>#DIV/0!</v>
      </c>
      <c r="I14" s="24" t="e">
        <f>#REF!</f>
        <v>#REF!</v>
      </c>
      <c r="J14" s="24" t="e">
        <f>#REF!</f>
        <v>#REF!</v>
      </c>
      <c r="O14" s="26">
        <v>0</v>
      </c>
      <c r="P14" s="31">
        <f t="shared" ref="P14" si="36">O14/1.2</f>
        <v>0</v>
      </c>
      <c r="Q14" s="31">
        <f t="shared" ref="Q14" si="37">P14/1.2</f>
        <v>0</v>
      </c>
      <c r="R14" s="28">
        <v>0</v>
      </c>
      <c r="S14" s="28"/>
      <c r="T14" s="13" t="s">
        <v>20</v>
      </c>
      <c r="U14" s="11"/>
      <c r="V14" s="34">
        <f>V8*V13</f>
        <v>0</v>
      </c>
      <c r="W14" s="12"/>
      <c r="X14" s="10"/>
      <c r="Y14" s="60"/>
      <c r="Z14" s="60"/>
    </row>
    <row r="15" spans="1:26" s="26" customFormat="1" ht="36.75" customHeight="1" x14ac:dyDescent="0.25">
      <c r="A15" s="78" t="s">
        <v>29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47"/>
      <c r="T15" s="13" t="s">
        <v>21</v>
      </c>
      <c r="U15" s="11"/>
      <c r="V15" s="34">
        <f>V8-V14</f>
        <v>3000</v>
      </c>
      <c r="W15" s="12"/>
      <c r="X15" s="10"/>
      <c r="Y15" s="60"/>
      <c r="Z15" s="60"/>
    </row>
    <row r="16" spans="1:26" s="26" customFormat="1" ht="15.75" x14ac:dyDescent="0.25">
      <c r="A16" s="24">
        <f t="shared" ref="A16:A18" si="38">N16</f>
        <v>0</v>
      </c>
      <c r="B16" s="24">
        <f t="shared" ref="B16:B18" si="39">Q16</f>
        <v>622</v>
      </c>
      <c r="C16" s="24">
        <f t="shared" ref="C16:C18" si="40">B16*1.2</f>
        <v>746.4</v>
      </c>
      <c r="D16" s="24">
        <f t="shared" ref="D16:D18" si="41">C16*1.2</f>
        <v>895.68</v>
      </c>
      <c r="E16" s="25">
        <f t="shared" ref="E16:E18" si="42">R16</f>
        <v>8505080</v>
      </c>
      <c r="F16" s="24">
        <f t="shared" ref="F16:F18" si="43">ROUND((E16/B16),0)</f>
        <v>13674</v>
      </c>
      <c r="G16" s="24">
        <f t="shared" ref="G16:G18" si="44">ROUND((E16/C16),0)</f>
        <v>11395</v>
      </c>
      <c r="H16" s="24">
        <f t="shared" ref="H16:H18" si="45">ROUND((E16/D16),0)</f>
        <v>9496</v>
      </c>
      <c r="I16" s="24" t="e">
        <f>#REF!</f>
        <v>#REF!</v>
      </c>
      <c r="J16" s="24" t="e">
        <f>#REF!</f>
        <v>#REF!</v>
      </c>
      <c r="N16"/>
      <c r="O16">
        <v>0</v>
      </c>
      <c r="P16" s="30">
        <f t="shared" ref="P16:P23" si="46">O16/1.2</f>
        <v>0</v>
      </c>
      <c r="Q16" s="30">
        <v>622</v>
      </c>
      <c r="R16" s="2">
        <v>8505080</v>
      </c>
      <c r="S16" s="2"/>
      <c r="T16" s="13" t="s">
        <v>15</v>
      </c>
      <c r="U16" s="11"/>
      <c r="V16" s="34">
        <f>V7</f>
        <v>22500</v>
      </c>
      <c r="W16" s="12"/>
      <c r="X16" s="10"/>
      <c r="Y16" s="60"/>
      <c r="Z16" s="60"/>
    </row>
    <row r="17" spans="1:26" s="26" customFormat="1" ht="15.75" x14ac:dyDescent="0.25">
      <c r="A17" s="24">
        <f t="shared" si="38"/>
        <v>0</v>
      </c>
      <c r="B17" s="24">
        <f t="shared" si="39"/>
        <v>622</v>
      </c>
      <c r="C17" s="24">
        <f t="shared" si="40"/>
        <v>746.4</v>
      </c>
      <c r="D17" s="24">
        <f t="shared" si="41"/>
        <v>895.68</v>
      </c>
      <c r="E17" s="25">
        <f t="shared" si="42"/>
        <v>12760100</v>
      </c>
      <c r="F17" s="75">
        <f t="shared" si="43"/>
        <v>20515</v>
      </c>
      <c r="G17" s="24">
        <f t="shared" si="44"/>
        <v>17096</v>
      </c>
      <c r="H17" s="24">
        <f t="shared" si="45"/>
        <v>14246</v>
      </c>
      <c r="I17" s="24" t="e">
        <f>#REF!</f>
        <v>#REF!</v>
      </c>
      <c r="J17" s="24" t="e">
        <f>#REF!</f>
        <v>#REF!</v>
      </c>
      <c r="N17"/>
      <c r="O17">
        <v>0</v>
      </c>
      <c r="P17" s="30">
        <f t="shared" si="46"/>
        <v>0</v>
      </c>
      <c r="Q17" s="30">
        <v>622</v>
      </c>
      <c r="R17" s="2">
        <v>12760100</v>
      </c>
      <c r="S17" s="2"/>
      <c r="T17" s="13"/>
      <c r="U17" s="11"/>
      <c r="V17" s="34"/>
      <c r="W17" s="12"/>
      <c r="X17" s="10"/>
      <c r="Y17" s="60"/>
      <c r="Z17" s="60"/>
    </row>
    <row r="18" spans="1:26" s="26" customFormat="1" ht="15.75" x14ac:dyDescent="0.25">
      <c r="A18" s="24">
        <f t="shared" si="38"/>
        <v>0</v>
      </c>
      <c r="B18" s="24">
        <f t="shared" si="39"/>
        <v>642</v>
      </c>
      <c r="C18" s="24">
        <f t="shared" si="40"/>
        <v>770.4</v>
      </c>
      <c r="D18" s="24">
        <f t="shared" si="41"/>
        <v>924.4799999999999</v>
      </c>
      <c r="E18" s="25">
        <f t="shared" si="42"/>
        <v>9119000</v>
      </c>
      <c r="F18" s="24">
        <f t="shared" si="43"/>
        <v>14204</v>
      </c>
      <c r="G18" s="24">
        <f t="shared" si="44"/>
        <v>11837</v>
      </c>
      <c r="H18" s="24">
        <f t="shared" si="45"/>
        <v>9864</v>
      </c>
      <c r="I18" s="24" t="e">
        <f>#REF!</f>
        <v>#REF!</v>
      </c>
      <c r="J18" s="24" t="e">
        <f>#REF!</f>
        <v>#REF!</v>
      </c>
      <c r="N18"/>
      <c r="O18">
        <v>0</v>
      </c>
      <c r="P18" s="30">
        <f t="shared" si="46"/>
        <v>0</v>
      </c>
      <c r="Q18" s="30">
        <v>642</v>
      </c>
      <c r="R18" s="2">
        <v>9119000</v>
      </c>
      <c r="S18" s="2"/>
      <c r="T18" s="13" t="s">
        <v>22</v>
      </c>
      <c r="U18" s="11"/>
      <c r="V18" s="34">
        <f>V16+V15</f>
        <v>25500</v>
      </c>
      <c r="W18" s="12"/>
      <c r="X18" s="10"/>
      <c r="Y18" s="60"/>
      <c r="Z18" s="60"/>
    </row>
    <row r="19" spans="1:26" s="26" customFormat="1" ht="15.75" x14ac:dyDescent="0.25">
      <c r="A19" s="24">
        <f t="shared" ref="A19:A25" si="47">N19</f>
        <v>0</v>
      </c>
      <c r="B19" s="24">
        <f t="shared" ref="B19:B25" si="48">Q19</f>
        <v>642</v>
      </c>
      <c r="C19" s="24">
        <f t="shared" ref="C19:C25" si="49">B19*1.2</f>
        <v>770.4</v>
      </c>
      <c r="D19" s="24">
        <f t="shared" ref="D19:D25" si="50">C19*1.2</f>
        <v>924.4799999999999</v>
      </c>
      <c r="E19" s="25">
        <f t="shared" ref="E19:E25" si="51">R19</f>
        <v>13022700</v>
      </c>
      <c r="F19" s="75">
        <f t="shared" ref="F19:F25" si="52">ROUND((E19/B19),0)</f>
        <v>20285</v>
      </c>
      <c r="G19" s="24">
        <f t="shared" ref="G19:G25" si="53">ROUND((E19/C19),0)</f>
        <v>16904</v>
      </c>
      <c r="H19" s="24">
        <f t="shared" ref="H19:H25" si="54">ROUND((E19/D19),0)</f>
        <v>14087</v>
      </c>
      <c r="I19" s="24" t="e">
        <f>#REF!</f>
        <v>#REF!</v>
      </c>
      <c r="J19" s="24" t="e">
        <f>#REF!</f>
        <v>#REF!</v>
      </c>
      <c r="N19"/>
      <c r="O19">
        <v>0</v>
      </c>
      <c r="P19" s="30">
        <f t="shared" si="46"/>
        <v>0</v>
      </c>
      <c r="Q19" s="30">
        <v>642</v>
      </c>
      <c r="R19" s="2">
        <v>13022700</v>
      </c>
      <c r="S19" s="2"/>
      <c r="T19" s="13"/>
      <c r="U19" s="43"/>
      <c r="V19" s="70"/>
      <c r="W19" s="14"/>
      <c r="X19" s="53"/>
      <c r="Y19" s="61"/>
      <c r="Z19" s="60"/>
    </row>
    <row r="20" spans="1:26" s="26" customFormat="1" ht="15.75" x14ac:dyDescent="0.25">
      <c r="A20" s="24">
        <f t="shared" si="47"/>
        <v>0</v>
      </c>
      <c r="B20" s="24">
        <f t="shared" si="48"/>
        <v>645</v>
      </c>
      <c r="C20" s="24">
        <f t="shared" si="49"/>
        <v>774</v>
      </c>
      <c r="D20" s="24">
        <f t="shared" si="50"/>
        <v>928.8</v>
      </c>
      <c r="E20" s="25">
        <f t="shared" si="51"/>
        <v>12791145</v>
      </c>
      <c r="F20" s="75">
        <f t="shared" si="52"/>
        <v>19831</v>
      </c>
      <c r="G20" s="24">
        <f t="shared" si="53"/>
        <v>16526</v>
      </c>
      <c r="H20" s="24">
        <f t="shared" si="54"/>
        <v>13772</v>
      </c>
      <c r="I20" s="24" t="e">
        <f>#REF!</f>
        <v>#REF!</v>
      </c>
      <c r="J20" s="24" t="e">
        <f>#REF!</f>
        <v>#REF!</v>
      </c>
      <c r="N20"/>
      <c r="O20">
        <v>0</v>
      </c>
      <c r="P20" s="30">
        <f t="shared" si="46"/>
        <v>0</v>
      </c>
      <c r="Q20" s="30">
        <v>645</v>
      </c>
      <c r="R20" s="2">
        <v>12791145</v>
      </c>
      <c r="S20" s="2"/>
      <c r="T20" s="73" t="s">
        <v>36</v>
      </c>
      <c r="U20" s="44"/>
      <c r="V20" s="34">
        <v>622</v>
      </c>
      <c r="W20" s="14" t="s">
        <v>31</v>
      </c>
      <c r="X20" s="53"/>
    </row>
    <row r="21" spans="1:26" ht="15.75" x14ac:dyDescent="0.25">
      <c r="A21" s="4">
        <f t="shared" si="47"/>
        <v>0</v>
      </c>
      <c r="B21" s="4">
        <f t="shared" si="48"/>
        <v>0</v>
      </c>
      <c r="C21" s="4">
        <f t="shared" si="49"/>
        <v>0</v>
      </c>
      <c r="D21" s="4">
        <f t="shared" si="50"/>
        <v>0</v>
      </c>
      <c r="E21" s="5">
        <f t="shared" si="51"/>
        <v>0</v>
      </c>
      <c r="F21" s="24" t="e">
        <f t="shared" si="52"/>
        <v>#DIV/0!</v>
      </c>
      <c r="G21" s="24" t="e">
        <f t="shared" si="53"/>
        <v>#DIV/0!</v>
      </c>
      <c r="H21" s="8" t="e">
        <f t="shared" si="54"/>
        <v>#DIV/0!</v>
      </c>
      <c r="I21" s="4" t="e">
        <f>#REF!</f>
        <v>#REF!</v>
      </c>
      <c r="J21" s="4" t="e">
        <f>#REF!</f>
        <v>#REF!</v>
      </c>
      <c r="O21">
        <v>0</v>
      </c>
      <c r="P21" s="30">
        <f t="shared" si="46"/>
        <v>0</v>
      </c>
      <c r="Q21" s="30">
        <f t="shared" ref="Q21:Q23" si="55">P21/1.2</f>
        <v>0</v>
      </c>
      <c r="R21" s="2">
        <v>0</v>
      </c>
      <c r="S21" s="2"/>
      <c r="T21" s="15" t="s">
        <v>32</v>
      </c>
      <c r="U21" s="44"/>
      <c r="V21" s="36">
        <f>V18*V20</f>
        <v>15861000</v>
      </c>
      <c r="W21" s="16"/>
      <c r="X21" s="55"/>
    </row>
    <row r="22" spans="1:26" ht="15.75" customHeight="1" x14ac:dyDescent="0.25">
      <c r="A22" s="4">
        <f t="shared" si="47"/>
        <v>0</v>
      </c>
      <c r="B22" s="4">
        <f t="shared" si="48"/>
        <v>0</v>
      </c>
      <c r="C22" s="4">
        <f t="shared" si="49"/>
        <v>0</v>
      </c>
      <c r="D22" s="4">
        <f t="shared" si="50"/>
        <v>0</v>
      </c>
      <c r="E22" s="5">
        <f t="shared" si="51"/>
        <v>0</v>
      </c>
      <c r="F22" s="24" t="e">
        <f t="shared" si="52"/>
        <v>#DIV/0!</v>
      </c>
      <c r="G22" s="24" t="e">
        <f t="shared" si="53"/>
        <v>#DIV/0!</v>
      </c>
      <c r="H22" s="8" t="e">
        <f t="shared" si="54"/>
        <v>#DIV/0!</v>
      </c>
      <c r="I22" s="4" t="e">
        <f>#REF!</f>
        <v>#REF!</v>
      </c>
      <c r="J22" s="4" t="e">
        <f>#REF!</f>
        <v>#REF!</v>
      </c>
      <c r="O22">
        <v>0</v>
      </c>
      <c r="P22" s="30">
        <f t="shared" si="46"/>
        <v>0</v>
      </c>
      <c r="Q22" s="30">
        <f t="shared" si="55"/>
        <v>0</v>
      </c>
      <c r="R22" s="2">
        <v>0</v>
      </c>
      <c r="S22" s="2"/>
      <c r="T22" s="15" t="s">
        <v>40</v>
      </c>
      <c r="U22" s="44"/>
      <c r="V22" s="36"/>
      <c r="W22" s="16"/>
      <c r="X22" s="62"/>
      <c r="Y22" s="9"/>
    </row>
    <row r="23" spans="1:26" ht="19.5" customHeight="1" x14ac:dyDescent="0.25">
      <c r="A23" s="4">
        <f t="shared" si="47"/>
        <v>0</v>
      </c>
      <c r="B23" s="4">
        <f t="shared" si="48"/>
        <v>0</v>
      </c>
      <c r="C23" s="4">
        <f t="shared" si="49"/>
        <v>0</v>
      </c>
      <c r="D23" s="4">
        <f t="shared" si="50"/>
        <v>0</v>
      </c>
      <c r="E23" s="5">
        <f t="shared" si="51"/>
        <v>0</v>
      </c>
      <c r="F23" s="24" t="e">
        <f t="shared" si="52"/>
        <v>#DIV/0!</v>
      </c>
      <c r="G23" s="8" t="e">
        <f t="shared" si="53"/>
        <v>#DIV/0!</v>
      </c>
      <c r="H23" s="8" t="e">
        <f t="shared" si="54"/>
        <v>#DIV/0!</v>
      </c>
      <c r="I23" s="4" t="e">
        <f>#REF!</f>
        <v>#REF!</v>
      </c>
      <c r="J23" s="4" t="e">
        <f>#REF!</f>
        <v>#REF!</v>
      </c>
      <c r="O23">
        <v>0</v>
      </c>
      <c r="P23" s="30">
        <f t="shared" si="46"/>
        <v>0</v>
      </c>
      <c r="Q23" s="30">
        <f t="shared" si="55"/>
        <v>0</v>
      </c>
      <c r="R23" s="2">
        <v>0</v>
      </c>
      <c r="S23" s="2"/>
      <c r="T23" s="17" t="s">
        <v>30</v>
      </c>
      <c r="U23" s="6"/>
      <c r="V23" s="10">
        <f>V21+V22</f>
        <v>15861000</v>
      </c>
      <c r="W23" s="18"/>
      <c r="X23" s="56"/>
      <c r="Y23" s="66"/>
      <c r="Z23" s="6"/>
    </row>
    <row r="24" spans="1:26" ht="15.75" x14ac:dyDescent="0.25">
      <c r="A24" s="4">
        <f t="shared" si="47"/>
        <v>0</v>
      </c>
      <c r="B24" s="4">
        <f t="shared" si="48"/>
        <v>0</v>
      </c>
      <c r="C24" s="4">
        <f t="shared" si="49"/>
        <v>0</v>
      </c>
      <c r="D24" s="4">
        <f t="shared" si="50"/>
        <v>0</v>
      </c>
      <c r="E24" s="5">
        <f t="shared" si="51"/>
        <v>0</v>
      </c>
      <c r="F24" s="8" t="e">
        <f t="shared" si="52"/>
        <v>#DIV/0!</v>
      </c>
      <c r="G24" s="8" t="e">
        <f t="shared" si="53"/>
        <v>#DIV/0!</v>
      </c>
      <c r="H24" s="8" t="e">
        <f t="shared" si="54"/>
        <v>#DIV/0!</v>
      </c>
      <c r="I24" s="4" t="e">
        <f>#REF!</f>
        <v>#REF!</v>
      </c>
      <c r="J24" s="4" t="e">
        <f>#REF!</f>
        <v>#REF!</v>
      </c>
      <c r="O24">
        <v>0</v>
      </c>
      <c r="P24" s="30">
        <f t="shared" ref="P24" si="56">O24/1.2</f>
        <v>0</v>
      </c>
      <c r="Q24" s="30">
        <f t="shared" ref="Q24" si="57">P24/1.2</f>
        <v>0</v>
      </c>
      <c r="R24" s="2">
        <v>0</v>
      </c>
      <c r="S24" s="2"/>
      <c r="T24" s="15" t="s">
        <v>23</v>
      </c>
      <c r="U24" s="44"/>
      <c r="V24" s="10">
        <f>V23*0.98</f>
        <v>15543780</v>
      </c>
      <c r="W24" s="14"/>
      <c r="X24" s="57"/>
      <c r="Y24" s="52"/>
      <c r="Z24" s="6"/>
    </row>
    <row r="25" spans="1:26" ht="15.75" x14ac:dyDescent="0.25">
      <c r="A25" s="4">
        <f t="shared" si="47"/>
        <v>0</v>
      </c>
      <c r="B25" s="4">
        <f t="shared" si="48"/>
        <v>0</v>
      </c>
      <c r="C25" s="4">
        <f t="shared" si="49"/>
        <v>0</v>
      </c>
      <c r="D25" s="4">
        <f t="shared" si="50"/>
        <v>0</v>
      </c>
      <c r="E25" s="5">
        <f t="shared" si="51"/>
        <v>0</v>
      </c>
      <c r="F25" s="8" t="e">
        <f t="shared" si="52"/>
        <v>#DIV/0!</v>
      </c>
      <c r="G25" s="8" t="e">
        <f t="shared" si="53"/>
        <v>#DIV/0!</v>
      </c>
      <c r="H25" s="8" t="e">
        <f t="shared" si="54"/>
        <v>#DIV/0!</v>
      </c>
      <c r="I25" s="4" t="e">
        <f>#REF!</f>
        <v>#REF!</v>
      </c>
      <c r="J25" s="4" t="e">
        <f>#REF!</f>
        <v>#REF!</v>
      </c>
      <c r="O25">
        <v>0</v>
      </c>
      <c r="P25" s="30">
        <f t="shared" ref="P25" si="58">O25/1.2</f>
        <v>0</v>
      </c>
      <c r="Q25" s="30">
        <f t="shared" ref="Q25" si="59">P25/1.2</f>
        <v>0</v>
      </c>
      <c r="R25" s="2">
        <v>0</v>
      </c>
      <c r="S25" s="2"/>
      <c r="T25" s="15" t="s">
        <v>24</v>
      </c>
      <c r="U25" s="44"/>
      <c r="V25" s="36">
        <f>V23*0.8</f>
        <v>12688800</v>
      </c>
      <c r="W25" s="18"/>
      <c r="X25" s="56"/>
    </row>
    <row r="26" spans="1:26" ht="15.75" x14ac:dyDescent="0.25">
      <c r="T26" s="15" t="s">
        <v>25</v>
      </c>
      <c r="U26" s="44"/>
      <c r="V26" s="36">
        <f>V6*V20</f>
        <v>1866000</v>
      </c>
      <c r="W26" s="19"/>
      <c r="X26" s="58"/>
    </row>
    <row r="27" spans="1:26" ht="38.25" customHeight="1" x14ac:dyDescent="0.25">
      <c r="T27" s="13" t="s">
        <v>26</v>
      </c>
      <c r="U27" s="43"/>
      <c r="V27" s="45"/>
      <c r="W27" s="18"/>
      <c r="X27" s="56"/>
    </row>
    <row r="28" spans="1:26" ht="21" customHeight="1" x14ac:dyDescent="0.25">
      <c r="F28">
        <f>F17*1.2</f>
        <v>24618</v>
      </c>
      <c r="P28" s="32" t="s">
        <v>33</v>
      </c>
      <c r="Q28" s="33"/>
      <c r="R28" s="33"/>
      <c r="T28" s="76" t="s">
        <v>27</v>
      </c>
      <c r="U28" s="77"/>
      <c r="V28" s="48">
        <v>44000</v>
      </c>
      <c r="W28" s="20"/>
      <c r="X28" s="67"/>
      <c r="Y28" s="6"/>
    </row>
    <row r="29" spans="1:26" ht="20.25" customHeight="1" thickBot="1" x14ac:dyDescent="0.3">
      <c r="G29" s="6"/>
      <c r="H29" s="6"/>
      <c r="P29" s="64" t="s">
        <v>37</v>
      </c>
      <c r="Q29" s="33">
        <v>13600000</v>
      </c>
      <c r="R29" s="49"/>
      <c r="T29" s="21"/>
      <c r="U29" s="22"/>
      <c r="V29" s="35"/>
      <c r="W29" s="23"/>
      <c r="X29" s="59"/>
      <c r="Y29" s="26"/>
    </row>
    <row r="30" spans="1:26" x14ac:dyDescent="0.25">
      <c r="P30" s="65"/>
      <c r="Q30" s="38">
        <f>Q29*1.2</f>
        <v>16320000</v>
      </c>
      <c r="R30" s="39"/>
    </row>
    <row r="31" spans="1:26" ht="16.5" x14ac:dyDescent="0.25">
      <c r="P31" s="65"/>
      <c r="Q31" s="74"/>
      <c r="R31" s="6"/>
    </row>
    <row r="32" spans="1:26" ht="24" customHeight="1" x14ac:dyDescent="0.25">
      <c r="R32" s="9"/>
      <c r="T32" s="51"/>
      <c r="U32" s="51"/>
      <c r="V32" s="32"/>
      <c r="W32" s="50"/>
      <c r="X32" s="50"/>
    </row>
    <row r="33" spans="18:20" x14ac:dyDescent="0.25">
      <c r="R33" s="9"/>
      <c r="T33" s="9"/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2" sqref="M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2" sqref="M2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C2" sqref="C2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T3" sqref="T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E2" sqref="E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X45" sqref="X4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7" zoomScale="90" zoomScaleNormal="90" workbookViewId="0">
      <selection activeCell="AK35" sqref="AK35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C2" sqref="AC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O28" sqref="O2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2024-07-25T07:32:03Z</dcterms:modified>
</cp:coreProperties>
</file>