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ARISH KARGETI - SBI - Approx\"/>
    </mc:Choice>
  </mc:AlternateContent>
  <xr:revisionPtr revIDLastSave="0" documentId="13_ncr:1_{F0C96FCF-376B-4914-955F-7E42842B026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G34" i="4" l="1"/>
  <c r="G33" i="4"/>
  <c r="G32" i="4"/>
  <c r="N39" i="24" l="1"/>
  <c r="O37" i="2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X45" i="4" s="1"/>
  <c r="W47" i="4" l="1"/>
  <c r="W46" i="4"/>
  <c r="W51" i="4"/>
  <c r="S4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<sst xmlns="http://schemas.openxmlformats.org/spreadsheetml/2006/main" count="49" uniqueCount="43">
  <si>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</si>
  <si>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</si>
  <si>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</si>
  <si>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</si>
  <si>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</si>
  <si>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</si>
  <si>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</si>
  <si>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</si>
  <si>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</si>
  <si>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</si>
  <si>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</si>
  <si>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</si>
  <si>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</si>
  <si>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</si>
  <si>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</si>
  <si>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</si>
  <si>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</si>
  <si>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</si>
  <si>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</si>
  <si>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</si>
  <si>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</si>
  <si>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</si>
  <si>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</si>
  <si>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</si>
  <si>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</si>
  <si>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</si>
  <si>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</si>
  <si>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</si>
  <si>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</si>
  <si>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</si>
  <si>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</si>
  <si>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</si>
  <si>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</si>
  <si>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</si>
  <si>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</si>
  <si>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</si>
  <si>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</si>
  <si>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</si>
  <si>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</si>
  <si>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</si>
  <si>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</si>
  <si>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</si>
  <si>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State Bank Of India ( RACPC Ghatkopar (West)  - HARISH KARGETI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</si>
</sst>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573064</xdr:colOff>
      <xdr:row>0</xdr:row>
      <xdr:rowOff>152400</xdr:rowOff>
    </xdr:from>
    <xdr:to>
      <xdr:col>14</xdr:col>
      <xdr:colOff>142875</xdr:colOff>
      <xdr:row>29</xdr:row>
      <xdr:rowOff>96481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8119"/>
        <a:stretch/>
      </xdr:blipFill>
      <xdr:spPr>
        <a:xfrm>
          <a:off x="1792264" y="152400"/>
          <a:ext cx="6885011" cy="54685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152400</xdr:rowOff>
    </xdr:from>
    <xdr:to>
      <xdr:col>31</xdr:col>
      <xdr:colOff>259714</xdr:colOff>
      <xdr:row>36</xdr:row>
      <xdr:rowOff>39015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4F74-CB4D-4143-92C4-55410B98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42900"/>
          <a:ext cx="18195289" cy="6554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406570</xdr:colOff>
      <xdr:row>2</xdr:row>
      <xdr:rowOff>0</xdr:rowOff>
    </xdr:from>
    <xdr:to>
      <xdr:col>22</xdr:col>
      <xdr:colOff>133350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22D17-DA95-4B3D-A125-D277902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570" y="381000"/>
          <a:ext cx="13137980" cy="8801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76200</xdr:rowOff>
    </xdr:from>
    <xdr:to>
      <xdr:col>21</xdr:col>
      <xdr:colOff>571500</xdr:colOff>
      <xdr:row>56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4204C-FF73-4219-9A4C-901F5D5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"/>
          <a:ext cx="13373100" cy="9753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66675</xdr:rowOff>
    </xdr:from>
    <xdr:to>
      <xdr:col>27</xdr:col>
      <xdr:colOff>533400</xdr:colOff>
      <xdr:row>40</xdr:row>
      <xdr:rowOff>85860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E7CE6-9542-487F-B945-1C1F94B5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257175"/>
          <a:ext cx="15459075" cy="74486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76200</xdr:rowOff>
    </xdr:from>
    <xdr:to>
      <xdr:col>24</xdr:col>
      <xdr:colOff>457200</xdr:colOff>
      <xdr:row>36</xdr:row>
      <xdr:rowOff>123599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52090-2E37-4EFE-8CE1-6B5A0232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457200"/>
          <a:ext cx="13858875" cy="65243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38164</xdr:colOff>
      <xdr:row>0</xdr:row>
      <xdr:rowOff>161925</xdr:rowOff>
    </xdr:from>
    <xdr:to>
      <xdr:col>26</xdr:col>
      <xdr:colOff>314325</xdr:colOff>
      <xdr:row>36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ABDA8-E437-468B-B957-85A1E907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64" y="161925"/>
          <a:ext cx="14296961" cy="6753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2</xdr:row>
      <xdr:rowOff>47625</xdr:rowOff>
    </xdr:from>
    <xdr:to>
      <xdr:col>27</xdr:col>
      <xdr:colOff>9525</xdr:colOff>
      <xdr:row>38</xdr:row>
      <xdr:rowOff>157952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93A67C-75EE-4047-9034-1815317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" y="428625"/>
          <a:ext cx="14801850" cy="69683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193790</xdr:colOff>
      <xdr:row>2</xdr:row>
      <xdr:rowOff>9525</xdr:rowOff>
    </xdr:from>
    <xdr:to>
      <xdr:col>27</xdr:col>
      <xdr:colOff>533400</xdr:colOff>
      <xdr:row>44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16288-DFA9-4C46-BE05-F809F99E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790" y="390525"/>
          <a:ext cx="16798810" cy="806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1</xdr:row>
      <xdr:rowOff>76200</xdr:rowOff>
    </xdr:from>
    <xdr:to>
      <xdr:col>13</xdr:col>
      <xdr:colOff>143112</xdr:colOff>
      <xdr:row>32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266700"/>
          <a:ext cx="7715486" cy="560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C10" zoomScaleNormal="100" workbookViewId="0">
      <selection activeCell="U25" sqref="U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6.28515625" customWidth="1"/>
    <col min="4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613.33333333333337</v>
      </c>
      <c r="C3" s="4">
        <f>B3*1.2</f>
        <v>736</v>
      </c>
      <c r="D3" s="4">
        <f t="shared" ref="D3:D14" si="2">C3*1.2</f>
        <v>883.19999999999993</v>
      </c>
      <c r="E3" s="5">
        <f t="shared" ref="E3:E14" si="3">R3</f>
        <v>13305771</v>
      </c>
      <c r="F3" s="9">
        <f t="shared" ref="F3:F14" si="4">ROUND((E3/B3),0)</f>
        <v>21694</v>
      </c>
      <c r="G3" s="9">
        <f t="shared" ref="G3:G14" si="5">ROUND((E3/C3),0)</f>
        <v>18078</v>
      </c>
      <c r="H3" s="9">
        <f t="shared" ref="H3:H14" si="6">ROUND((E3/D3),0)</f>
        <v>15065</v>
      </c>
      <c r="I3" s="4" t="e">
        <f>#REF!</f>
        <v>#REF!</v>
      </c>
      <c r="J3" s="4">
        <f t="shared" ref="J3:J14" si="7">S3</f>
        <v>0</v>
      </c>
      <c r="O3">
        <v>0</v>
      </c>
      <c r="P3">
        <v>736</v>
      </c>
      <c r="Q3">
        <f t="shared" ref="P3:Q14" si="8">P3/1.2</f>
        <v>613.33333333333337</v>
      </c>
      <c r="R3" s="2">
        <v>13305771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605.83333333333337</v>
      </c>
      <c r="C4" s="40">
        <f t="shared" ref="C4:C9" si="11">B4*1.2</f>
        <v>727</v>
      </c>
      <c r="D4" s="40">
        <f t="shared" ref="D4:D9" si="12">C4*1.2</f>
        <v>872.4</v>
      </c>
      <c r="E4" s="41">
        <f t="shared" ref="E4:E9" si="13">R4</f>
        <v>16350000</v>
      </c>
      <c r="F4" s="40">
        <f t="shared" ref="F4:F9" si="14">ROUND((E4/B4),0)</f>
        <v>26988</v>
      </c>
      <c r="G4" s="40">
        <f t="shared" ref="G4:G9" si="15">ROUND((E4/C4),0)</f>
        <v>22490</v>
      </c>
      <c r="H4" s="40">
        <f t="shared" ref="H4:H9" si="16">ROUND((E4/D4),0)</f>
        <v>18741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v>727</v>
      </c>
      <c r="Q4" s="42">
        <f t="shared" ref="Q4:Q9" si="18">P4/1.2</f>
        <v>605.83333333333337</v>
      </c>
      <c r="R4" s="43">
        <v>16350000</v>
      </c>
    </row>
    <row r="5" spans="1:20" s="42" customFormat="1" x14ac:dyDescent="0.25">
      <c r="A5" s="40">
        <f t="shared" si="9"/>
        <v>0</v>
      </c>
      <c r="B5" s="40">
        <f t="shared" si="10"/>
        <v>690.83333333333337</v>
      </c>
      <c r="C5" s="40">
        <f t="shared" si="11"/>
        <v>829</v>
      </c>
      <c r="D5" s="40">
        <f t="shared" si="12"/>
        <v>994.8</v>
      </c>
      <c r="E5" s="41">
        <f t="shared" si="13"/>
        <v>18000000</v>
      </c>
      <c r="F5" s="40">
        <f t="shared" si="14"/>
        <v>26055</v>
      </c>
      <c r="G5" s="40">
        <f t="shared" si="15"/>
        <v>21713</v>
      </c>
      <c r="H5" s="40">
        <f t="shared" si="16"/>
        <v>18094</v>
      </c>
      <c r="I5" s="40" t="e">
        <f>#REF!</f>
        <v>#REF!</v>
      </c>
      <c r="J5" s="40">
        <f t="shared" si="17"/>
        <v>0</v>
      </c>
      <c r="O5" s="42">
        <v>0</v>
      </c>
      <c r="P5" s="42">
        <v>829</v>
      </c>
      <c r="Q5" s="42">
        <f t="shared" si="18"/>
        <v>690.83333333333337</v>
      </c>
      <c r="R5" s="43">
        <v>18000000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40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471</v>
      </c>
      <c r="C16" s="40">
        <f>B16*1.2</f>
        <v>565.19999999999993</v>
      </c>
      <c r="D16" s="40">
        <f t="shared" ref="D16:D28" si="34">C16*1.2</f>
        <v>678.2399999999999</v>
      </c>
      <c r="E16" s="41">
        <f t="shared" ref="E16:E28" si="35">R16</f>
        <v>15700000</v>
      </c>
      <c r="F16" s="40">
        <f t="shared" ref="F16:F28" si="36">ROUND((E16/B16),0)</f>
        <v>33333</v>
      </c>
      <c r="G16" s="40">
        <f t="shared" ref="G16:G28" si="37">ROUND((E16/C16),0)</f>
        <v>27778</v>
      </c>
      <c r="H16" s="40">
        <f t="shared" ref="H16:H28" si="38">ROUND((E16/D16),0)</f>
        <v>23148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471</v>
      </c>
      <c r="R16" s="43">
        <v>15700000</v>
      </c>
    </row>
    <row r="17" spans="1:24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4" s="42" customFormat="1" x14ac:dyDescent="0.25">
      <c r="A19" s="40">
        <f t="shared" si="32"/>
        <v>0</v>
      </c>
      <c r="B19" s="40">
        <f t="shared" si="33"/>
        <v>661</v>
      </c>
      <c r="C19" s="40">
        <f t="shared" si="41"/>
        <v>793.19999999999993</v>
      </c>
      <c r="D19" s="40">
        <f t="shared" si="34"/>
        <v>951.83999999999992</v>
      </c>
      <c r="E19" s="41">
        <f t="shared" si="35"/>
        <v>20000000</v>
      </c>
      <c r="F19" s="40">
        <f t="shared" si="36"/>
        <v>30257</v>
      </c>
      <c r="G19" s="40">
        <f t="shared" si="37"/>
        <v>25214</v>
      </c>
      <c r="H19" s="40">
        <f t="shared" si="38"/>
        <v>21012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661</v>
      </c>
      <c r="R19" s="43">
        <v>20000000</v>
      </c>
    </row>
    <row r="20" spans="1:24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4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4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  <c r="U22" s="44"/>
    </row>
    <row r="23" spans="1:24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4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4" ht="15.75" x14ac:dyDescent="0.25">
      <c r="E32" t="s">
        <v>40</v>
      </c>
      <c r="F32" s="7">
        <v>88.73</v>
      </c>
      <c r="G32" s="6">
        <f>F32*10.764</f>
        <v>955.08971999999994</v>
      </c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6:25" ht="15.75" x14ac:dyDescent="0.25">
      <c r="F33" s="7">
        <v>2.6</v>
      </c>
      <c r="G33" s="6">
        <f>F33*10.764</f>
        <v>27.9864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6:25" ht="15.75" x14ac:dyDescent="0.25">
      <c r="G34">
        <f>SUM(G32:G33)</f>
        <v>983.07611999999995</v>
      </c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7" t="s">
        <v>42</v>
      </c>
      <c r="Q36" s="47"/>
      <c r="R36" s="47"/>
      <c r="S36" s="47"/>
      <c r="T36" s="48"/>
      <c r="U36" s="21" t="s">
        <v>20</v>
      </c>
      <c r="V36" s="23"/>
      <c r="W36" s="24">
        <f>90*W33/W35</f>
        <v>1.5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30300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983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29784900</v>
      </c>
      <c r="X45" s="45">
        <f>W45*0.75</f>
        <v>22338675</v>
      </c>
    </row>
    <row r="46" spans="6:25" ht="15.75" x14ac:dyDescent="0.25">
      <c r="S46" s="11"/>
      <c r="T46" s="10"/>
      <c r="U46" s="17" t="s">
        <v>25</v>
      </c>
      <c r="V46" s="23"/>
      <c r="W46" s="33">
        <f>W45*0.9</f>
        <v>26806410</v>
      </c>
      <c r="X46" s="34"/>
    </row>
    <row r="47" spans="6:25" ht="15.75" x14ac:dyDescent="0.25">
      <c r="S47" s="10"/>
      <c r="T47" s="10"/>
      <c r="U47" s="17" t="s">
        <v>26</v>
      </c>
      <c r="V47" s="23"/>
      <c r="W47" s="33">
        <f>W45*0.8</f>
        <v>23827920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2752400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W45*0.03/12</f>
        <v>74462.25</v>
      </c>
      <c r="X51" s="33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45"/>
    </row>
    <row r="73" spans="21:24" ht="15.75" x14ac:dyDescent="0.25">
      <c r="U73" s="17"/>
      <c r="V73" s="23"/>
      <c r="W73" s="33"/>
      <c r="X73" s="34"/>
    </row>
    <row r="74" spans="21:24" ht="15.75" x14ac:dyDescent="0.25">
      <c r="U74" s="17"/>
      <c r="V74" s="23"/>
      <c r="W74" s="33"/>
      <c r="X74" s="33"/>
    </row>
    <row r="75" spans="21:24" ht="15.75" x14ac:dyDescent="0.25">
      <c r="U75" s="17"/>
      <c r="V75" s="23"/>
      <c r="W75" s="35"/>
      <c r="X75" s="24"/>
    </row>
    <row r="76" spans="21:24" ht="15.75" x14ac:dyDescent="0.25">
      <c r="U76" s="36"/>
      <c r="V76" s="37"/>
      <c r="W76" s="38"/>
      <c r="X76" s="38"/>
    </row>
    <row r="77" spans="21:24" ht="15.75" x14ac:dyDescent="0.25">
      <c r="U77" s="17"/>
      <c r="V77" s="23"/>
      <c r="W77" s="35"/>
      <c r="X77" s="35"/>
    </row>
    <row r="78" spans="21:24" ht="15.75" x14ac:dyDescent="0.25">
      <c r="U78" s="39"/>
      <c r="V78" s="35"/>
      <c r="W78" s="33"/>
      <c r="X78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N37:O37"/>
  <sheetViews>
    <sheetView topLeftCell="A8" workbookViewId="0">
      <selection activeCell="S36" sqref="S36"/>
    </sheetView>
  </sheetViews>
  <sheetFormatPr defaultRowHeight="15" x14ac:dyDescent="0.25"/>
  <sheetData>
    <row r="37" spans="14:15" x14ac:dyDescent="0.25">
      <c r="N37">
        <v>67.569999999999993</v>
      </c>
      <c r="O37">
        <f>N37*10.764</f>
        <v>727.3234799999999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M39:N39"/>
  <sheetViews>
    <sheetView topLeftCell="A2" workbookViewId="0">
      <selection activeCell="N40" sqref="N40"/>
    </sheetView>
  </sheetViews>
  <sheetFormatPr defaultRowHeight="15" x14ac:dyDescent="0.25"/>
  <sheetData>
    <row r="39" spans="13:14" x14ac:dyDescent="0.25">
      <c r="M39">
        <v>76.97</v>
      </c>
      <c r="N39">
        <f>M39*10.764</f>
        <v>828.50507999999991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92B55-5A26-4C0F-A11F-D7FF8BE22F1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34F85-0642-4FBD-895E-74E25C4BD0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9837-9475-4575-B5DC-D37013889E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AB54-674B-4231-853C-A935741D12C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F6E0-68BE-41F5-8176-9D94F7CE0BB8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2024-07-22T09:28:12Z</dcterms:modified>
</cp:coreProperties>
</file>