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D16ADE06-D93C-4317-8CDA-23332C873A1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5" l="1"/>
  <c r="J31" i="5"/>
  <c r="C31" i="5"/>
  <c r="B9" i="5"/>
  <c r="K9" i="5"/>
  <c r="J16" i="5"/>
  <c r="E39" i="5" l="1"/>
  <c r="I32" i="5" l="1"/>
  <c r="H32" i="5" l="1"/>
  <c r="I36" i="5" l="1"/>
  <c r="I31" i="5" l="1"/>
  <c r="G39" i="5"/>
  <c r="M39" i="5"/>
  <c r="G38" i="5"/>
  <c r="I35" i="5"/>
  <c r="J43" i="5"/>
  <c r="K43" i="5" s="1"/>
  <c r="G43" i="5"/>
  <c r="K42" i="5"/>
  <c r="J42" i="5"/>
  <c r="G42" i="5"/>
  <c r="L9" i="5"/>
  <c r="B18" i="5" l="1"/>
  <c r="I34" i="5"/>
  <c r="I33" i="5"/>
  <c r="J41" i="5"/>
  <c r="K41" i="5" s="1"/>
  <c r="G41" i="5"/>
  <c r="J40" i="5"/>
  <c r="G40" i="5"/>
  <c r="J39" i="5"/>
  <c r="L39" i="5" s="1"/>
  <c r="J38" i="5"/>
  <c r="H36" i="5"/>
  <c r="G36" i="5"/>
  <c r="H35" i="5"/>
  <c r="G35" i="5"/>
  <c r="H34" i="5"/>
  <c r="G34" i="5"/>
  <c r="H33" i="5"/>
  <c r="G33" i="5"/>
  <c r="G32" i="5"/>
  <c r="H31" i="5"/>
  <c r="G31" i="5"/>
  <c r="K6" i="5"/>
  <c r="L6" i="5" s="1"/>
  <c r="B12" i="5"/>
  <c r="B7" i="5"/>
  <c r="L38" i="5" l="1"/>
  <c r="K38" i="5"/>
  <c r="B8" i="5"/>
  <c r="B13" i="5"/>
  <c r="B14" i="5" s="1"/>
  <c r="B15" i="5" s="1"/>
  <c r="B19" i="5" s="1"/>
  <c r="B24" i="5" s="1"/>
  <c r="K40" i="5"/>
  <c r="L40" i="5"/>
  <c r="K39" i="5"/>
  <c r="B22" i="5" l="1"/>
  <c r="O40" i="5"/>
  <c r="B20" i="5"/>
  <c r="B21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<sst xmlns="http://schemas.openxmlformats.org/spreadsheetml/2006/main" count="26" uniqueCount="26">
  <si>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</si>
  <si>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</si>
  <si>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</si>
  <si>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</si>
  <si>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</si>
  <si>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</si>
  <si>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</si>
  <si>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</si>
  <si>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</si>
  <si>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</si>
  <si>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</si>
  <si>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</si>
  <si>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</si>
  <si>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</si>
  <si>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</si>
  <si>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</si>
  <si>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</si>
  <si>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</si>
  <si>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</si>
  <si>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</si>
  <si>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</si>
  <si>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</si>
  <si>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</si>
  <si>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Carpet</t>
  </si>
  <si>
    <t>Mesurement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</si>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</sst>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322743</xdr:colOff>
      <xdr:row>43</xdr:row>
      <xdr:rowOff>27548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38F9D3-71BA-4951-8E66-7D2DDD1EE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7143" cy="8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237028</xdr:colOff>
      <xdr:row>46</xdr:row>
      <xdr:rowOff>84619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6BA8C-6BD8-48E0-AEA3-59C523BFB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71428" cy="88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17</xdr:col>
      <xdr:colOff>198933</xdr:colOff>
      <xdr:row>42</xdr:row>
      <xdr:rowOff>75190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31031-5A23-419F-8862-C7A1FE17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8733333" cy="8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O43"/>
  <sheetViews>
    <sheetView tabSelected="1" workbookViewId="0">
      <selection activeCell="L23" sqref="L23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3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2007</v>
      </c>
      <c r="C6" s="3"/>
      <c r="D6" s="2"/>
      <c r="I6" s="2">
        <v>2007</v>
      </c>
      <c r="J6" s="2">
        <v>2024</v>
      </c>
      <c r="K6" s="2">
        <f>J6-I6</f>
        <v>17</v>
      </c>
      <c r="L6" s="2">
        <f>K6-60</f>
        <v>-43</v>
      </c>
    </row>
    <row r="7" spans="1:12" ht="16.5" x14ac:dyDescent="0.3">
      <c r="A7" s="3" t="s">
        <v>6</v>
      </c>
      <c r="B7" s="3">
        <f>B5-B6</f>
        <v>17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-43</v>
      </c>
      <c r="C8" s="3"/>
      <c r="D8" s="2"/>
      <c r="H8" s="9"/>
      <c r="I8" s="10" t="s">
        <v>23</v>
      </c>
      <c r="J8" s="10" t="s">
        <v>25</v>
      </c>
      <c r="K8" s="10"/>
      <c r="L8">
        <v>30250</v>
      </c>
    </row>
    <row r="9" spans="1:12" ht="16.5" x14ac:dyDescent="0.3">
      <c r="A9" s="3" t="s">
        <v>7</v>
      </c>
      <c r="B9" s="5">
        <f>475*2300</f>
        <v>1092500</v>
      </c>
      <c r="C9" s="5"/>
      <c r="D9" s="4"/>
      <c r="H9" s="9"/>
      <c r="I9" s="10"/>
      <c r="J9" s="10">
        <v>475</v>
      </c>
      <c r="K9" s="10">
        <f>J9/10.764</f>
        <v>44.12857673727239</v>
      </c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>
        <v>5000</v>
      </c>
      <c r="K10" s="10"/>
    </row>
    <row r="11" spans="1:12" ht="16.5" x14ac:dyDescent="0.3">
      <c r="A11" s="3"/>
      <c r="B11" s="3"/>
      <c r="C11" s="3"/>
      <c r="D11" s="2"/>
      <c r="H11" s="9"/>
      <c r="I11" s="10"/>
      <c r="J11" s="10">
        <f>J10*J9</f>
        <v>2375000</v>
      </c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25.5</v>
      </c>
      <c r="C13" s="3"/>
      <c r="D13" s="2"/>
    </row>
    <row r="14" spans="1:12" ht="16.5" x14ac:dyDescent="0.3">
      <c r="A14" s="3"/>
      <c r="B14" s="6">
        <f>B13%</f>
        <v>0.255</v>
      </c>
      <c r="C14" s="6"/>
      <c r="D14" s="12"/>
    </row>
    <row r="15" spans="1:12" ht="16.5" x14ac:dyDescent="0.3">
      <c r="A15" s="3" t="s">
        <v>11</v>
      </c>
      <c r="B15" s="5">
        <f>ROUND((B9*B14),0)</f>
        <v>278588</v>
      </c>
      <c r="C15" s="5"/>
      <c r="D15" s="5"/>
      <c r="I15" t="s">
        <v>24</v>
      </c>
    </row>
    <row r="16" spans="1:12" ht="16.5" x14ac:dyDescent="0.3">
      <c r="A16" s="3" t="s">
        <v>2</v>
      </c>
      <c r="B16" s="5">
        <v>475</v>
      </c>
      <c r="C16" s="5"/>
      <c r="D16" s="4"/>
      <c r="H16" s="9"/>
      <c r="I16" s="10">
        <v>315</v>
      </c>
      <c r="J16">
        <f>I16*1.2</f>
        <v>378</v>
      </c>
    </row>
    <row r="17" spans="1:10" ht="16.5" x14ac:dyDescent="0.3">
      <c r="A17" s="3" t="s">
        <v>22</v>
      </c>
      <c r="B17" s="3">
        <v>7000</v>
      </c>
      <c r="C17" s="3"/>
      <c r="D17" s="2"/>
      <c r="H17" s="9"/>
      <c r="I17" s="10"/>
    </row>
    <row r="18" spans="1:10" ht="16.5" x14ac:dyDescent="0.3">
      <c r="A18" s="3" t="s">
        <v>12</v>
      </c>
      <c r="B18" s="5">
        <f>B17*B16</f>
        <v>3325000</v>
      </c>
      <c r="C18" s="5"/>
      <c r="D18" s="4"/>
      <c r="H18" s="9"/>
      <c r="I18" s="10"/>
    </row>
    <row r="19" spans="1:10" ht="16.5" x14ac:dyDescent="0.3">
      <c r="A19" s="7" t="s">
        <v>13</v>
      </c>
      <c r="B19" s="8">
        <f>B18-B15</f>
        <v>3046412</v>
      </c>
      <c r="C19" s="8"/>
      <c r="D19" s="13"/>
    </row>
    <row r="20" spans="1:10" ht="16.5" x14ac:dyDescent="0.3">
      <c r="A20" s="7" t="s">
        <v>14</v>
      </c>
      <c r="B20" s="8">
        <f>B19*0.9</f>
        <v>2741770.8000000003</v>
      </c>
      <c r="C20" s="8"/>
      <c r="D20" s="13"/>
    </row>
    <row r="21" spans="1:10" ht="16.5" x14ac:dyDescent="0.3">
      <c r="A21" s="7" t="s">
        <v>15</v>
      </c>
      <c r="B21" s="8">
        <f>B19*0.8</f>
        <v>2437129.6</v>
      </c>
      <c r="C21" s="8"/>
      <c r="D21" s="13"/>
    </row>
    <row r="22" spans="1:10" ht="16.5" x14ac:dyDescent="0.3">
      <c r="A22" s="7" t="s">
        <v>16</v>
      </c>
      <c r="B22" s="8">
        <f>B19*0.025/12</f>
        <v>6346.6916666666666</v>
      </c>
      <c r="C22" s="8"/>
      <c r="D22" s="13"/>
    </row>
    <row r="24" spans="1:10" x14ac:dyDescent="0.25">
      <c r="B24" s="1">
        <f>B19/475</f>
        <v>6413.4989473684209</v>
      </c>
      <c r="C24" s="1"/>
      <c r="J24" s="14"/>
    </row>
    <row r="25" spans="1:10" x14ac:dyDescent="0.25">
      <c r="B25" s="1"/>
    </row>
    <row r="29" spans="1:10" x14ac:dyDescent="0.25">
      <c r="E29" t="s">
        <v>17</v>
      </c>
    </row>
    <row r="30" spans="1:10" x14ac:dyDescent="0.25">
      <c r="D30" s="2" t="s">
        <v>3</v>
      </c>
      <c r="E30" s="2" t="s">
        <v>18</v>
      </c>
      <c r="F30" s="2" t="s">
        <v>0</v>
      </c>
      <c r="G30" s="2" t="s">
        <v>19</v>
      </c>
      <c r="H30" s="2" t="s">
        <v>20</v>
      </c>
      <c r="I30" s="2"/>
    </row>
    <row r="31" spans="1:10" x14ac:dyDescent="0.25">
      <c r="C31">
        <f>-E31*1.2</f>
        <v>-504</v>
      </c>
      <c r="D31" s="2">
        <v>650</v>
      </c>
      <c r="E31" s="18">
        <v>420</v>
      </c>
      <c r="F31" s="2">
        <v>4000000</v>
      </c>
      <c r="G31" s="2">
        <f t="shared" ref="G31:G36" si="0">F31/E31</f>
        <v>9523.8095238095229</v>
      </c>
      <c r="H31" s="2">
        <f t="shared" ref="H31:H36" si="1">F31/D31</f>
        <v>6153.8461538461543</v>
      </c>
      <c r="I31" s="2">
        <f t="shared" ref="I31:I36" si="2">D31/E31</f>
        <v>1.5476190476190477</v>
      </c>
      <c r="J31">
        <f>-F31/C31</f>
        <v>7936.5079365079364</v>
      </c>
    </row>
    <row r="32" spans="1:10" x14ac:dyDescent="0.25">
      <c r="D32" s="2">
        <v>512</v>
      </c>
      <c r="E32" s="18"/>
      <c r="F32" s="2">
        <v>3600000</v>
      </c>
      <c r="G32" s="2" t="e">
        <f t="shared" si="0"/>
        <v>#DIV/0!</v>
      </c>
      <c r="H32" s="2">
        <f t="shared" si="1"/>
        <v>7031.25</v>
      </c>
      <c r="I32" s="2" t="e">
        <f t="shared" si="2"/>
        <v>#DIV/0!</v>
      </c>
    </row>
    <row r="33" spans="4:15" x14ac:dyDescent="0.25">
      <c r="D33" s="2"/>
      <c r="E33" s="18"/>
      <c r="F33" s="4"/>
      <c r="G33" s="2" t="e">
        <f t="shared" si="0"/>
        <v>#DIV/0!</v>
      </c>
      <c r="H33" s="2" t="e">
        <f t="shared" si="1"/>
        <v>#DIV/0!</v>
      </c>
      <c r="I33" s="2" t="e">
        <f t="shared" si="2"/>
        <v>#DIV/0!</v>
      </c>
      <c r="M33" s="1"/>
    </row>
    <row r="34" spans="4:15" x14ac:dyDescent="0.25">
      <c r="D34" s="2"/>
      <c r="E34" s="18"/>
      <c r="F34" s="4"/>
      <c r="G34" s="2" t="e">
        <f t="shared" si="0"/>
        <v>#DIV/0!</v>
      </c>
      <c r="H34" s="2" t="e">
        <f t="shared" si="1"/>
        <v>#DIV/0!</v>
      </c>
      <c r="I34" s="2" t="e">
        <f t="shared" si="2"/>
        <v>#DIV/0!</v>
      </c>
    </row>
    <row r="35" spans="4:15" x14ac:dyDescent="0.25">
      <c r="D35" s="2"/>
      <c r="E35" s="2"/>
      <c r="F35" s="4"/>
      <c r="G35" s="2" t="e">
        <f t="shared" si="0"/>
        <v>#DIV/0!</v>
      </c>
      <c r="H35" s="2" t="e">
        <f t="shared" si="1"/>
        <v>#DIV/0!</v>
      </c>
      <c r="I35" s="2" t="e">
        <f t="shared" si="2"/>
        <v>#DIV/0!</v>
      </c>
      <c r="M35" s="1"/>
    </row>
    <row r="36" spans="4:15" x14ac:dyDescent="0.25">
      <c r="D36" s="2"/>
      <c r="E36" s="2"/>
      <c r="F36" s="2"/>
      <c r="G36" s="2" t="e">
        <f t="shared" si="0"/>
        <v>#DIV/0!</v>
      </c>
      <c r="H36" s="2" t="e">
        <f t="shared" si="1"/>
        <v>#DIV/0!</v>
      </c>
      <c r="I36" s="2" t="e">
        <f t="shared" si="2"/>
        <v>#DIV/0!</v>
      </c>
    </row>
    <row r="37" spans="4:15" x14ac:dyDescent="0.25">
      <c r="E37" t="s">
        <v>21</v>
      </c>
    </row>
    <row r="38" spans="4:15" x14ac:dyDescent="0.25">
      <c r="E38">
        <v>475</v>
      </c>
      <c r="F38">
        <v>3000000</v>
      </c>
      <c r="G38" s="2">
        <f>F38/E38</f>
        <v>6315.7894736842109</v>
      </c>
      <c r="H38">
        <v>455000</v>
      </c>
      <c r="I38">
        <v>30000</v>
      </c>
      <c r="J38" s="2">
        <f t="shared" ref="J38:J43" si="3">I38+H38+F38</f>
        <v>3485000</v>
      </c>
      <c r="K38" s="2">
        <f>J38/E38</f>
        <v>7336.8421052631575</v>
      </c>
      <c r="L38" s="4">
        <f>J38/719</f>
        <v>4847.0097357440891</v>
      </c>
      <c r="M38" s="2"/>
    </row>
    <row r="39" spans="4:15" x14ac:dyDescent="0.25">
      <c r="E39">
        <f>584+51+61</f>
        <v>696</v>
      </c>
      <c r="F39">
        <v>5342000</v>
      </c>
      <c r="G39" s="2">
        <f>F39/E39</f>
        <v>7675.2873563218391</v>
      </c>
      <c r="H39">
        <v>948000</v>
      </c>
      <c r="I39">
        <v>30000</v>
      </c>
      <c r="J39" s="2">
        <f t="shared" si="3"/>
        <v>6320000</v>
      </c>
      <c r="K39" s="2">
        <f t="shared" ref="K39:K43" si="4">J39/E39</f>
        <v>9080.4597701149432</v>
      </c>
      <c r="L39" s="4" t="e">
        <f>J39/D39</f>
        <v>#DIV/0!</v>
      </c>
      <c r="M39" s="2" t="e">
        <f>F39/D39</f>
        <v>#DIV/0!</v>
      </c>
    </row>
    <row r="40" spans="4:15" x14ac:dyDescent="0.25">
      <c r="D40" s="2"/>
      <c r="E40" s="2"/>
      <c r="F40" s="2">
        <v>11451000</v>
      </c>
      <c r="G40" s="2" t="e">
        <f t="shared" ref="G40:G43" si="5">F40/E40</f>
        <v>#DIV/0!</v>
      </c>
      <c r="H40" s="2">
        <v>169500</v>
      </c>
      <c r="I40" s="2">
        <v>30000</v>
      </c>
      <c r="J40" s="2">
        <f t="shared" si="3"/>
        <v>11650500</v>
      </c>
      <c r="K40" s="2" t="e">
        <f t="shared" si="4"/>
        <v>#DIV/0!</v>
      </c>
      <c r="L40" s="2" t="e">
        <f>J40/D40</f>
        <v>#DIV/0!</v>
      </c>
      <c r="M40" s="2"/>
      <c r="O40" s="1" t="e">
        <f>B24/G40</f>
        <v>#DIV/0!</v>
      </c>
    </row>
    <row r="41" spans="4:15" x14ac:dyDescent="0.25">
      <c r="D41" s="2"/>
      <c r="E41" s="2"/>
      <c r="F41" s="2"/>
      <c r="G41" s="2" t="e">
        <f t="shared" si="5"/>
        <v>#DIV/0!</v>
      </c>
      <c r="H41" s="2">
        <v>726000</v>
      </c>
      <c r="I41" s="2">
        <v>30000</v>
      </c>
      <c r="J41" s="2">
        <f t="shared" si="3"/>
        <v>756000</v>
      </c>
      <c r="K41" s="2" t="e">
        <f t="shared" si="4"/>
        <v>#DIV/0!</v>
      </c>
      <c r="L41" s="2"/>
      <c r="M41" s="2"/>
    </row>
    <row r="42" spans="4:15" x14ac:dyDescent="0.25">
      <c r="G42" s="2" t="e">
        <f t="shared" si="5"/>
        <v>#DIV/0!</v>
      </c>
      <c r="H42">
        <v>1200000</v>
      </c>
      <c r="I42" s="2">
        <v>30000</v>
      </c>
      <c r="J42" s="2">
        <f t="shared" si="3"/>
        <v>1230000</v>
      </c>
      <c r="K42" s="2" t="e">
        <f t="shared" si="4"/>
        <v>#DIV/0!</v>
      </c>
    </row>
    <row r="43" spans="4:15" x14ac:dyDescent="0.25">
      <c r="G43" s="15" t="e">
        <f t="shared" si="5"/>
        <v>#DIV/0!</v>
      </c>
      <c r="H43">
        <v>900000</v>
      </c>
      <c r="I43" s="2">
        <v>30000</v>
      </c>
      <c r="J43" s="2">
        <f t="shared" si="3"/>
        <v>930000</v>
      </c>
      <c r="K43" s="2" t="e">
        <f t="shared" si="4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topLeftCell="D1" workbookViewId="0">
      <selection activeCell="D1" sqref="D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topLeftCell="D1" workbookViewId="0">
      <selection activeCell="T25" sqref="T2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topLeftCell="D1" workbookViewId="0">
      <selection activeCell="AE36" sqref="AE3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2024-07-22T11:09:31Z</dcterms:modified>
</cp:coreProperties>
</file>