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July 2024\RAVI PILLALI - SBI - Approx\"/>
    </mc:Choice>
  </mc:AlternateContent>
  <xr:revisionPtr revIDLastSave="0" documentId="13_ncr:1_{925EA303-C59E-4DE7-BC29-F5B4CEF9ECE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S15" i="16" l="1"/>
  <c r="S12" i="15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<sst xmlns="http://schemas.openxmlformats.org/spreadsheetml/2006/main" count="49" uniqueCount="42">
  <si>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</si>
  <si>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</si>
  <si>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</si>
  <si>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</si>
  <si>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</si>
  <si>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</si>
  <si>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</si>
  <si>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</si>
  <si>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</si>
  <si>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</si>
  <si>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</si>
  <si>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</si>
  <si>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</si>
  <si>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</si>
  <si>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</si>
  <si>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</si>
  <si>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</si>
  <si>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</si>
  <si>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</si>
  <si>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</si>
  <si>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</si>
  <si>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</si>
  <si>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</si>
  <si>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</si>
  <si>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</si>
  <si>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</si>
  <si>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</si>
  <si>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</si>
  <si>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</si>
  <si>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</si>
  <si>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</si>
  <si>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</si>
  <si>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</si>
  <si>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</si>
  <si>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</si>
  <si>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</si>
  <si>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</si>
  <si>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</si>
  <si>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State Bank Of India ( RACPC Belapur )  - P RAVI PILLALI</t>
  </si>
  <si>
    <t xml:space="preserve">As per Agree year </t>
  </si>
  <si>
    <t>rate on BUA</t>
  </si>
  <si>
    <t>Agree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</si>
</sst>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286981</xdr:colOff>
      <xdr:row>42</xdr:row>
      <xdr:rowOff>86790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01553-DEF3-4E96-B088-63BBEE21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21381" cy="7630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286981</xdr:colOff>
      <xdr:row>45</xdr:row>
      <xdr:rowOff>86774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457F1B-B1D2-46D0-9239-BD300CE5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21381" cy="7516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15</xdr:col>
      <xdr:colOff>58380</xdr:colOff>
      <xdr:row>33</xdr:row>
      <xdr:rowOff>153299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D7E3F-E41D-4121-B974-C9D6740B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8811855" cy="6439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467981</xdr:colOff>
      <xdr:row>38</xdr:row>
      <xdr:rowOff>162885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210106-D636-4349-AFCC-C0C920E11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002381" cy="6878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25" zoomScaleNormal="100" workbookViewId="0">
      <selection activeCell="U44" sqref="U4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705</v>
      </c>
      <c r="C3" s="4">
        <f>B3*1.2</f>
        <v>846</v>
      </c>
      <c r="D3" s="4">
        <f t="shared" ref="D3:D14" si="2">C3*1.2</f>
        <v>1015.1999999999999</v>
      </c>
      <c r="E3" s="5">
        <f t="shared" ref="E3:E14" si="3">R3</f>
        <v>6500000</v>
      </c>
      <c r="F3" s="9">
        <f t="shared" ref="F3:F14" si="4">ROUND((E3/B3),0)</f>
        <v>9220</v>
      </c>
      <c r="G3" s="9">
        <f t="shared" ref="G3:G14" si="5">ROUND((E3/C3),0)</f>
        <v>7683</v>
      </c>
      <c r="H3" s="9">
        <f t="shared" ref="H3:H14" si="6">ROUND((E3/D3),0)</f>
        <v>6403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705</v>
      </c>
      <c r="R3" s="2">
        <v>6500000</v>
      </c>
    </row>
    <row r="4" spans="1:20" x14ac:dyDescent="0.25">
      <c r="A4" s="4">
        <f t="shared" ref="A4:A9" si="9">N4</f>
        <v>0</v>
      </c>
      <c r="B4" s="4">
        <f t="shared" ref="B4:B9" si="10">Q4</f>
        <v>236.66666666666669</v>
      </c>
      <c r="C4" s="4">
        <f t="shared" ref="C4:C9" si="11">B4*1.2</f>
        <v>284</v>
      </c>
      <c r="D4" s="4">
        <f t="shared" ref="D4:D9" si="12">C4*1.2</f>
        <v>340.8</v>
      </c>
      <c r="E4" s="5">
        <f t="shared" ref="E4:E9" si="13">R4</f>
        <v>2000000</v>
      </c>
      <c r="F4" s="9">
        <f t="shared" ref="F4:F9" si="14">ROUND((E4/B4),0)</f>
        <v>8451</v>
      </c>
      <c r="G4" s="9">
        <f t="shared" ref="G4:G9" si="15">ROUND((E4/C4),0)</f>
        <v>7042</v>
      </c>
      <c r="H4" s="9">
        <f t="shared" ref="H4:H9" si="16">ROUND((E4/D4),0)</f>
        <v>5869</v>
      </c>
      <c r="I4" s="4" t="e">
        <f>#REF!</f>
        <v>#REF!</v>
      </c>
      <c r="J4" s="4">
        <f t="shared" ref="J4:J9" si="17">S4</f>
        <v>0</v>
      </c>
      <c r="O4">
        <v>0</v>
      </c>
      <c r="P4">
        <v>284</v>
      </c>
      <c r="Q4">
        <f t="shared" ref="Q4:Q9" si="18">P4/1.2</f>
        <v>236.66666666666669</v>
      </c>
      <c r="R4" s="2">
        <v>2000000</v>
      </c>
    </row>
    <row r="5" spans="1:20" x14ac:dyDescent="0.25">
      <c r="A5" s="4">
        <f t="shared" si="9"/>
        <v>0</v>
      </c>
      <c r="B5" s="4">
        <f t="shared" si="10"/>
        <v>199</v>
      </c>
      <c r="C5" s="4">
        <f t="shared" si="11"/>
        <v>238.79999999999998</v>
      </c>
      <c r="D5" s="4">
        <f t="shared" si="12"/>
        <v>286.55999999999995</v>
      </c>
      <c r="E5" s="5">
        <f t="shared" si="13"/>
        <v>1000000</v>
      </c>
      <c r="F5" s="9">
        <f t="shared" si="14"/>
        <v>5025</v>
      </c>
      <c r="G5" s="9">
        <f t="shared" si="15"/>
        <v>4188</v>
      </c>
      <c r="H5" s="9">
        <f t="shared" si="16"/>
        <v>3490</v>
      </c>
      <c r="I5" s="4" t="e">
        <f>#REF!</f>
        <v>#REF!</v>
      </c>
      <c r="J5" s="4">
        <f t="shared" si="17"/>
        <v>0</v>
      </c>
      <c r="O5">
        <v>0</v>
      </c>
      <c r="P5">
        <f t="shared" ref="P5:P9" si="19">O5/1.2</f>
        <v>0</v>
      </c>
      <c r="Q5">
        <v>199</v>
      </c>
      <c r="R5" s="2">
        <v>1000000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9"/>
        <v>0</v>
      </c>
      <c r="Q6">
        <f t="shared" si="18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9"/>
        <v>0</v>
      </c>
      <c r="Q7">
        <f t="shared" si="18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9"/>
        <v>0</v>
      </c>
      <c r="Q8">
        <f t="shared" si="18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9"/>
        <v>0</v>
      </c>
      <c r="Q9">
        <f t="shared" si="18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550</v>
      </c>
      <c r="C16" s="4">
        <f>B16*1.2</f>
        <v>660</v>
      </c>
      <c r="D16" s="4">
        <f t="shared" ref="D16:D28" si="34">C16*1.2</f>
        <v>792</v>
      </c>
      <c r="E16" s="5">
        <f t="shared" ref="E16:E28" si="35">R16</f>
        <v>7000000</v>
      </c>
      <c r="F16" s="9">
        <f t="shared" ref="F16:F28" si="36">ROUND((E16/B16),0)</f>
        <v>12727</v>
      </c>
      <c r="G16" s="9">
        <f t="shared" ref="G16:G28" si="37">ROUND((E16/C16),0)</f>
        <v>10606</v>
      </c>
      <c r="H16" s="9">
        <f t="shared" ref="H16:H28" si="38">ROUND((E16/D16),0)</f>
        <v>8838</v>
      </c>
      <c r="I16" s="4" t="e">
        <f>#REF!</f>
        <v>#REF!</v>
      </c>
      <c r="J16" s="4">
        <f t="shared" ref="J16:J28" si="39">S16</f>
        <v>0</v>
      </c>
      <c r="O16">
        <v>0</v>
      </c>
      <c r="P16">
        <v>660</v>
      </c>
      <c r="Q16">
        <f t="shared" ref="P16:Q28" si="40">P16/1.2</f>
        <v>550</v>
      </c>
      <c r="R16" s="2">
        <v>7000000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13000</v>
      </c>
      <c r="X29" s="20" t="s">
        <v>40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10500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41</v>
      </c>
      <c r="F33" s="7">
        <v>288</v>
      </c>
      <c r="S33" s="10"/>
      <c r="T33" s="10"/>
      <c r="U33" s="17" t="s">
        <v>17</v>
      </c>
      <c r="V33" s="23"/>
      <c r="W33" s="24">
        <f>X33-X34</f>
        <v>20</v>
      </c>
      <c r="X33" s="25">
        <v>2024</v>
      </c>
    </row>
    <row r="34" spans="5:25" ht="15.75" x14ac:dyDescent="0.25">
      <c r="S34" s="10"/>
      <c r="T34" s="10"/>
      <c r="U34" s="17" t="s">
        <v>18</v>
      </c>
      <c r="V34" s="23"/>
      <c r="W34" s="24">
        <f>W35-W33</f>
        <v>40</v>
      </c>
      <c r="X34" s="41">
        <v>2004</v>
      </c>
      <c r="Y34" t="s">
        <v>39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3" t="s">
        <v>38</v>
      </c>
      <c r="Q36" s="43"/>
      <c r="R36" s="43"/>
      <c r="S36" s="43"/>
      <c r="T36" s="44"/>
      <c r="U36" s="21" t="s">
        <v>20</v>
      </c>
      <c r="V36" s="23"/>
      <c r="W36" s="24">
        <f>90*W33/W35</f>
        <v>30</v>
      </c>
      <c r="X36" s="24"/>
    </row>
    <row r="37" spans="5:25" ht="15.75" x14ac:dyDescent="0.25">
      <c r="U37" s="17"/>
      <c r="V37" s="26"/>
      <c r="W37" s="27">
        <f>W36%</f>
        <v>0.3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750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1750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10500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12250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32</v>
      </c>
      <c r="V44" s="30"/>
      <c r="W44" s="25">
        <v>288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3528000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W45*0.98</f>
        <v>3457440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2822400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720000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7350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R15" sqref="R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2"/>
  <sheetViews>
    <sheetView zoomScaleNormal="100" workbookViewId="0">
      <selection activeCell="S16" sqref="S16"/>
    </sheetView>
  </sheetViews>
  <sheetFormatPr defaultRowHeight="15" x14ac:dyDescent="0.25"/>
  <sheetData>
    <row r="2" spans="1:19" x14ac:dyDescent="0.25">
      <c r="A2" s="6"/>
    </row>
    <row r="12" spans="1:19" x14ac:dyDescent="0.25">
      <c r="R12">
        <v>26.39</v>
      </c>
      <c r="S12">
        <f>R12*10.764</f>
        <v>284.06196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R15:S19"/>
  <sheetViews>
    <sheetView zoomScaleNormal="100" workbookViewId="0">
      <selection activeCell="X21" sqref="X21"/>
    </sheetView>
  </sheetViews>
  <sheetFormatPr defaultRowHeight="15" x14ac:dyDescent="0.25"/>
  <sheetData>
    <row r="15" spans="18:19" x14ac:dyDescent="0.25">
      <c r="R15">
        <v>18.5</v>
      </c>
      <c r="S15">
        <f>R15*10.764</f>
        <v>199.13399999999999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2024-07-19T09:11:48Z</dcterms:modified>
</cp:coreProperties>
</file>