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DINESH SHANKARLAL SHARMA - BOM\"/>
    </mc:Choice>
  </mc:AlternateContent>
  <xr:revisionPtr revIDLastSave="0" documentId="13_ncr:1_{87751C7E-3BF2-4BB0-8F5F-9CC3A94B20C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8" i="17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<sst xmlns="http://schemas.openxmlformats.org/spreadsheetml/2006/main" count="50" uniqueCount="43">
  <si>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</si>
  <si>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</si>
  <si>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</si>
  <si>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</si>
  <si>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</si>
  <si>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</si>
  <si>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</si>
  <si>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</si>
  <si>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</si>
  <si>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</si>
  <si>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</si>
  <si>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</si>
  <si>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</si>
  <si>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</si>
  <si>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</si>
  <si>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</si>
  <si>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</si>
  <si>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</si>
  <si>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</si>
  <si>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</si>
  <si>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</si>
  <si>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</si>
  <si>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</si>
  <si>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</si>
  <si>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</si>
  <si>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</si>
  <si>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</si>
  <si>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</si>
  <si>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</si>
  <si>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</si>
  <si>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</si>
  <si>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</si>
  <si>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</si>
  <si>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</si>
  <si>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</si>
  <si>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</si>
  <si>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</si>
  <si>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</si>
  <si>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</si>
  <si>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Seawood Branch ) - DINESH SHANKARLAL SHARMA</t>
  </si>
  <si>
    <t>Agree CA</t>
  </si>
  <si>
    <t>As per agreement</t>
  </si>
  <si>
    <t>Report for Yogesh Vankar also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</si>
</sst>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105683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5532A-F81D-4A22-BCA2-70EFE188E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506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42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66C7CC-47B0-407F-82ED-9038536C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6887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20DD9A-433C-4919-A734-F62605915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87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36</xdr:row>
      <xdr:rowOff>124726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DD68B-1A26-49FF-B3A9-8F98B45F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4588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41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309A8-D138-4655-B44F-7F9DE7E9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6649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506087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A3381-84DB-4C14-A1EF-3F0A279F5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40487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221FA-5A40-4B2E-B2C9-D72725C56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31" zoomScaleNormal="100" workbookViewId="0">
      <selection activeCell="V46" sqref="V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608</v>
      </c>
      <c r="C3" s="4">
        <f>B3*1.2</f>
        <v>729.6</v>
      </c>
      <c r="D3" s="4">
        <f t="shared" ref="D3:D14" si="2">C3*1.2</f>
        <v>875.52</v>
      </c>
      <c r="E3" s="5">
        <f t="shared" ref="E3:E14" si="3">R3</f>
        <v>10500000</v>
      </c>
      <c r="F3" s="9">
        <f t="shared" ref="F3:F14" si="4">ROUND((E3/B3),0)</f>
        <v>17270</v>
      </c>
      <c r="G3" s="9">
        <f t="shared" ref="G3:G14" si="5">ROUND((E3/C3),0)</f>
        <v>14391</v>
      </c>
      <c r="H3" s="9">
        <f t="shared" ref="H3:H14" si="6">ROUND((E3/D3),0)</f>
        <v>11993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608</v>
      </c>
      <c r="R3" s="2">
        <v>10500000</v>
      </c>
    </row>
    <row r="4" spans="1:20" x14ac:dyDescent="0.25">
      <c r="A4" s="4">
        <f t="shared" ref="A4:A9" si="9">N4</f>
        <v>0</v>
      </c>
      <c r="B4" s="4">
        <f t="shared" ref="B4:B9" si="10">Q4</f>
        <v>658.33333333333337</v>
      </c>
      <c r="C4" s="4">
        <f t="shared" ref="C4:C9" si="11">B4*1.2</f>
        <v>790</v>
      </c>
      <c r="D4" s="4">
        <f t="shared" ref="D4:D9" si="12">C4*1.2</f>
        <v>948</v>
      </c>
      <c r="E4" s="5">
        <f t="shared" ref="E4:E9" si="13">R4</f>
        <v>11151000</v>
      </c>
      <c r="F4" s="9">
        <f t="shared" ref="F4:F9" si="14">ROUND((E4/B4),0)</f>
        <v>16938</v>
      </c>
      <c r="G4" s="9">
        <f t="shared" ref="G4:G9" si="15">ROUND((E4/C4),0)</f>
        <v>14115</v>
      </c>
      <c r="H4" s="9">
        <f t="shared" ref="H4:H9" si="16">ROUND((E4/D4),0)</f>
        <v>11763</v>
      </c>
      <c r="I4" s="4" t="e">
        <f>#REF!</f>
        <v>#REF!</v>
      </c>
      <c r="J4" s="4">
        <f t="shared" ref="J4:J9" si="17">S4</f>
        <v>0</v>
      </c>
      <c r="O4">
        <v>0</v>
      </c>
      <c r="P4">
        <v>790</v>
      </c>
      <c r="Q4">
        <f t="shared" ref="Q4:Q9" si="18">P4/1.2</f>
        <v>658.33333333333337</v>
      </c>
      <c r="R4" s="2">
        <v>11151000</v>
      </c>
    </row>
    <row r="5" spans="1:20" x14ac:dyDescent="0.25">
      <c r="A5" s="4">
        <f t="shared" si="9"/>
        <v>0</v>
      </c>
      <c r="B5" s="4">
        <f t="shared" si="10"/>
        <v>619</v>
      </c>
      <c r="C5" s="4">
        <f t="shared" si="11"/>
        <v>742.8</v>
      </c>
      <c r="D5" s="4">
        <f t="shared" si="12"/>
        <v>891.3599999999999</v>
      </c>
      <c r="E5" s="5">
        <f t="shared" si="13"/>
        <v>18300000</v>
      </c>
      <c r="F5" s="9">
        <f t="shared" si="14"/>
        <v>29564</v>
      </c>
      <c r="G5" s="9">
        <f t="shared" si="15"/>
        <v>24637</v>
      </c>
      <c r="H5" s="9">
        <f t="shared" si="16"/>
        <v>20530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619</v>
      </c>
      <c r="R5" s="2">
        <v>18300000</v>
      </c>
    </row>
    <row r="6" spans="1:20" s="47" customFormat="1" x14ac:dyDescent="0.25">
      <c r="A6" s="45">
        <f t="shared" si="9"/>
        <v>0</v>
      </c>
      <c r="B6" s="45">
        <f t="shared" si="10"/>
        <v>608.33333333333337</v>
      </c>
      <c r="C6" s="45">
        <f t="shared" si="11"/>
        <v>730</v>
      </c>
      <c r="D6" s="45">
        <f t="shared" si="12"/>
        <v>876</v>
      </c>
      <c r="E6" s="46">
        <f t="shared" si="13"/>
        <v>16400000</v>
      </c>
      <c r="F6" s="45">
        <f t="shared" si="14"/>
        <v>26959</v>
      </c>
      <c r="G6" s="45">
        <f t="shared" si="15"/>
        <v>22466</v>
      </c>
      <c r="H6" s="45">
        <f t="shared" si="16"/>
        <v>18721</v>
      </c>
      <c r="I6" s="45" t="e">
        <f>#REF!</f>
        <v>#REF!</v>
      </c>
      <c r="J6" s="45">
        <f t="shared" si="17"/>
        <v>0</v>
      </c>
      <c r="O6" s="47">
        <v>0</v>
      </c>
      <c r="P6" s="47">
        <v>730</v>
      </c>
      <c r="Q6" s="47">
        <f t="shared" si="18"/>
        <v>608.33333333333337</v>
      </c>
      <c r="R6" s="48">
        <v>16400000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750</v>
      </c>
      <c r="C16" s="4">
        <f>B16*1.2</f>
        <v>900</v>
      </c>
      <c r="D16" s="4">
        <f t="shared" ref="D16:D28" si="34">C16*1.2</f>
        <v>1080</v>
      </c>
      <c r="E16" s="5">
        <f t="shared" ref="E16:E28" si="35">R16</f>
        <v>18000000</v>
      </c>
      <c r="F16" s="9">
        <f t="shared" ref="F16:F28" si="36">ROUND((E16/B16),0)</f>
        <v>24000</v>
      </c>
      <c r="G16" s="9">
        <f t="shared" ref="G16:G28" si="37">ROUND((E16/C16),0)</f>
        <v>20000</v>
      </c>
      <c r="H16" s="9">
        <f t="shared" ref="H16:H28" si="38">ROUND((E16/D16),0)</f>
        <v>16667</v>
      </c>
      <c r="I16" s="4" t="e">
        <f>#REF!</f>
        <v>#REF!</v>
      </c>
      <c r="J16" s="4">
        <f t="shared" ref="J16:J28" si="39">S16</f>
        <v>0</v>
      </c>
      <c r="O16">
        <v>0</v>
      </c>
      <c r="P16">
        <v>900</v>
      </c>
      <c r="Q16">
        <f t="shared" ref="P16:Q28" si="40">P16/1.2</f>
        <v>750</v>
      </c>
      <c r="R16" s="2">
        <v>18000000</v>
      </c>
    </row>
    <row r="17" spans="1:24" s="47" customFormat="1" x14ac:dyDescent="0.25">
      <c r="A17" s="45">
        <f t="shared" si="32"/>
        <v>0</v>
      </c>
      <c r="B17" s="45">
        <f t="shared" si="33"/>
        <v>640</v>
      </c>
      <c r="C17" s="45">
        <f t="shared" ref="C17:C28" si="41">B17*1.2</f>
        <v>768</v>
      </c>
      <c r="D17" s="45">
        <f t="shared" si="34"/>
        <v>921.59999999999991</v>
      </c>
      <c r="E17" s="46">
        <f t="shared" si="35"/>
        <v>19500000</v>
      </c>
      <c r="F17" s="45">
        <f t="shared" si="36"/>
        <v>30469</v>
      </c>
      <c r="G17" s="45">
        <f t="shared" si="37"/>
        <v>25391</v>
      </c>
      <c r="H17" s="45">
        <f t="shared" si="38"/>
        <v>21159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640</v>
      </c>
      <c r="R17" s="48">
        <v>19500000</v>
      </c>
    </row>
    <row r="18" spans="1:24" s="47" customFormat="1" x14ac:dyDescent="0.25">
      <c r="A18" s="45">
        <f t="shared" si="32"/>
        <v>0</v>
      </c>
      <c r="B18" s="45">
        <f t="shared" si="33"/>
        <v>800</v>
      </c>
      <c r="C18" s="45">
        <f t="shared" si="41"/>
        <v>960</v>
      </c>
      <c r="D18" s="45">
        <f t="shared" si="34"/>
        <v>1152</v>
      </c>
      <c r="E18" s="46">
        <f t="shared" si="35"/>
        <v>23400000</v>
      </c>
      <c r="F18" s="45">
        <f t="shared" si="36"/>
        <v>29250</v>
      </c>
      <c r="G18" s="45">
        <f t="shared" si="37"/>
        <v>24375</v>
      </c>
      <c r="H18" s="45">
        <f t="shared" si="38"/>
        <v>20313</v>
      </c>
      <c r="I18" s="45" t="e">
        <f>#REF!</f>
        <v>#REF!</v>
      </c>
      <c r="J18" s="45">
        <f t="shared" si="39"/>
        <v>0</v>
      </c>
      <c r="O18" s="47">
        <v>0</v>
      </c>
      <c r="P18" s="47">
        <f t="shared" si="40"/>
        <v>0</v>
      </c>
      <c r="Q18" s="47">
        <v>800</v>
      </c>
      <c r="R18" s="48">
        <v>23400000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28500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26000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619</v>
      </c>
      <c r="S33" s="10"/>
      <c r="T33" s="10"/>
      <c r="U33" s="17" t="s">
        <v>17</v>
      </c>
      <c r="V33" s="23"/>
      <c r="W33" s="24">
        <f>X33-X34</f>
        <v>36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24</v>
      </c>
      <c r="X34" s="31">
        <v>1988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54</v>
      </c>
      <c r="X36" s="24"/>
    </row>
    <row r="37" spans="5:25" ht="15.75" x14ac:dyDescent="0.25">
      <c r="U37" s="17"/>
      <c r="V37" s="26"/>
      <c r="W37" s="27">
        <f>W36%</f>
        <v>0.54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1350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1150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26000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27150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619</v>
      </c>
      <c r="X44" s="24"/>
    </row>
    <row r="45" spans="5:25" ht="15.75" x14ac:dyDescent="0.25">
      <c r="P45" s="13" t="s">
        <v>29</v>
      </c>
      <c r="Q45" s="44" t="s">
        <v>42</v>
      </c>
      <c r="R45" s="44"/>
      <c r="S45" s="44"/>
      <c r="T45" s="11"/>
      <c r="U45" s="17" t="s">
        <v>33</v>
      </c>
      <c r="V45" s="31"/>
      <c r="W45" s="32">
        <f>W42*W44+X46</f>
        <v>16805850</v>
      </c>
      <c r="X45" s="33"/>
    </row>
    <row r="46" spans="5:25" ht="15.75" x14ac:dyDescent="0.25">
      <c r="Q46" s="44"/>
      <c r="R46" s="44"/>
      <c r="S46" s="44"/>
      <c r="T46" s="10"/>
      <c r="U46" s="17" t="s">
        <v>24</v>
      </c>
      <c r="V46" s="23"/>
      <c r="W46" s="34">
        <f>W45*0.98</f>
        <v>16469733</v>
      </c>
      <c r="X46" s="35"/>
    </row>
    <row r="47" spans="5:25" ht="15.75" x14ac:dyDescent="0.25">
      <c r="Q47" s="44"/>
      <c r="R47" s="44"/>
      <c r="S47" s="44"/>
      <c r="T47" s="10"/>
      <c r="U47" s="17" t="s">
        <v>25</v>
      </c>
      <c r="V47" s="23"/>
      <c r="W47" s="34">
        <f>W45*0.8</f>
        <v>13444680</v>
      </c>
      <c r="X47" s="34"/>
    </row>
    <row r="48" spans="5:25" ht="15.75" x14ac:dyDescent="0.25">
      <c r="O48" s="10"/>
      <c r="P48" s="10"/>
      <c r="Q48" s="44"/>
      <c r="R48" s="44"/>
      <c r="S48" s="44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1547500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35012.1875</v>
      </c>
      <c r="X51" s="34"/>
    </row>
  </sheetData>
  <mergeCells count="4">
    <mergeCell ref="A15:R15"/>
    <mergeCell ref="A2:R2"/>
    <mergeCell ref="P36:T36"/>
    <mergeCell ref="Q45:S4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R14" sqref="R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4" sqref="S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8:S18"/>
  <sheetViews>
    <sheetView topLeftCell="A7" zoomScaleNormal="100" workbookViewId="0">
      <selection activeCell="S19" sqref="S19"/>
    </sheetView>
  </sheetViews>
  <sheetFormatPr defaultRowHeight="15" x14ac:dyDescent="0.25"/>
  <sheetData>
    <row r="18" spans="18:19" x14ac:dyDescent="0.25">
      <c r="R18">
        <v>67.8</v>
      </c>
      <c r="S18">
        <f>R18*10.764</f>
        <v>729.79919999999993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2024-07-20T05:16:20Z</dcterms:modified>
</cp:coreProperties>
</file>