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9040" windowHeight="15840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0" i="1" l="1"/>
  <c r="C16" i="1"/>
  <c r="I70" i="1"/>
  <c r="I64" i="1"/>
  <c r="I59" i="1"/>
  <c r="I54" i="1"/>
  <c r="I55" i="1"/>
  <c r="I56" i="1"/>
  <c r="I57" i="1"/>
  <c r="I58" i="1"/>
  <c r="I63" i="1"/>
  <c r="I67" i="1"/>
  <c r="I68" i="1"/>
  <c r="I69" i="1"/>
  <c r="H54" i="1"/>
  <c r="H55" i="1"/>
  <c r="H56" i="1"/>
  <c r="H57" i="1"/>
  <c r="H58" i="1"/>
  <c r="H63" i="1"/>
  <c r="H67" i="1"/>
  <c r="H68" i="1"/>
  <c r="H69" i="1"/>
  <c r="G54" i="1"/>
  <c r="G55" i="1"/>
  <c r="G56" i="1"/>
  <c r="G57" i="1"/>
  <c r="G58" i="1"/>
  <c r="G63" i="1"/>
  <c r="G67" i="1"/>
  <c r="G68" i="1"/>
  <c r="G69" i="1"/>
  <c r="E54" i="1"/>
  <c r="E55" i="1"/>
  <c r="E56" i="1"/>
  <c r="E57" i="1"/>
  <c r="E58" i="1"/>
  <c r="E63" i="1"/>
  <c r="E67" i="1"/>
  <c r="E68" i="1"/>
  <c r="E69" i="1"/>
  <c r="E70" i="1"/>
  <c r="E53" i="1"/>
  <c r="H53" i="1"/>
  <c r="I53" i="1" s="1"/>
  <c r="G53" i="1"/>
  <c r="D54" i="1"/>
  <c r="D55" i="1"/>
  <c r="D56" i="1"/>
  <c r="D57" i="1"/>
  <c r="D58" i="1"/>
  <c r="D63" i="1"/>
  <c r="D67" i="1"/>
  <c r="D68" i="1"/>
  <c r="D69" i="1"/>
  <c r="D53" i="1"/>
  <c r="B10" i="1"/>
  <c r="B18" i="1"/>
  <c r="D70" i="1" l="1"/>
  <c r="B30" i="1"/>
  <c r="F13" i="1" l="1"/>
  <c r="F12" i="1"/>
  <c r="A36" i="1" l="1"/>
  <c r="A35" i="1"/>
  <c r="F7" i="1"/>
  <c r="F5" i="1" l="1"/>
  <c r="C40" i="1" l="1"/>
  <c r="C39" i="1"/>
  <c r="C38" i="1"/>
  <c r="B11" i="1" l="1"/>
  <c r="B8" i="1"/>
  <c r="B6" i="1"/>
  <c r="B5" i="1"/>
  <c r="B14" i="1" s="1"/>
  <c r="C21" i="1" l="1"/>
  <c r="B12" i="1"/>
  <c r="B13" i="1" s="1"/>
  <c r="B15" i="1"/>
  <c r="B17" i="1" l="1"/>
  <c r="J35" i="1"/>
  <c r="C37" i="1"/>
  <c r="C36" i="1"/>
  <c r="C35" i="1"/>
  <c r="B21" i="1" l="1"/>
  <c r="B19" i="1"/>
  <c r="I4" i="1"/>
  <c r="I5" i="1" s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F36" i="1"/>
  <c r="G36" i="1" s="1"/>
  <c r="G37" i="1"/>
  <c r="G35" i="1" l="1"/>
  <c r="H35" i="1"/>
  <c r="I28" i="1" l="1"/>
  <c r="H32" i="1" l="1"/>
  <c r="H31" i="1"/>
  <c r="H33" i="1"/>
  <c r="H27" i="1" l="1"/>
  <c r="H36" i="1" l="1"/>
  <c r="H28" i="1"/>
  <c r="H29" i="1"/>
  <c r="H30" i="1"/>
  <c r="G3" i="1" l="1"/>
</calcChain>
</file>

<file path=xl/sharedStrings.xml><?xml version="1.0" encoding="utf-8"?>
<sst xmlns="http://schemas.openxmlformats.org/spreadsheetml/2006/main" count="39" uniqueCount="35">
  <si>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</si>
  <si>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</si>
  <si>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</si>
  <si>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</si>
  <si>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</si>
  <si>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</si>
  <si>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</si>
  <si>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</si>
  <si>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</si>
  <si>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</si>
  <si>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</si>
  <si>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</si>
  <si>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</si>
  <si>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</si>
  <si>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</si>
  <si>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</si>
  <si>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</si>
  <si>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</si>
  <si>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</si>
  <si>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</si>
  <si>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</si>
  <si>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</si>
  <si>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</si>
  <si>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 xml:space="preserve">Flat No. </t>
  </si>
  <si>
    <t>DV</t>
  </si>
  <si>
    <t>RV</t>
  </si>
  <si>
    <t>Measurement carpet</t>
  </si>
  <si>
    <t>Hall</t>
  </si>
  <si>
    <t>Bed</t>
  </si>
  <si>
    <t>Ki</t>
  </si>
  <si>
    <t>Pass</t>
  </si>
  <si>
    <t>bath</t>
  </si>
  <si>
    <t>W.C.</t>
  </si>
  <si>
    <t>DB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</si>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</sst>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9" formatCode="0.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5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4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5" xfId="0" applyBorder="1"/>
    <xf numFmtId="2" fontId="0" fillId="0" borderId="0" xfId="0" applyNumberFormat="1"/>
    <xf numFmtId="169" fontId="0" fillId="0" borderId="0" xfId="0" applyNumberForma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38101</xdr:rowOff>
    </xdr:from>
    <xdr:to>
      <xdr:col>12</xdr:col>
      <xdr:colOff>567341</xdr:colOff>
      <xdr:row>75</xdr:row>
      <xdr:rowOff>114301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85AB8B-A4BC-4FDC-8FA4-77B55B441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58101"/>
          <a:ext cx="7882541" cy="67437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332267</xdr:colOff>
      <xdr:row>45</xdr:row>
      <xdr:rowOff>17976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C1099FD-37B2-46E0-A28E-000EF25A2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866667" cy="85904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294171</xdr:colOff>
      <xdr:row>44</xdr:row>
      <xdr:rowOff>113238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2F526B-497E-4FB4-9A4A-38911257D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8571" cy="84952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322743</xdr:colOff>
      <xdr:row>44</xdr:row>
      <xdr:rowOff>122762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659322-CD9A-4D53-80C1-C1B042CD4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7143" cy="85047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27</xdr:col>
      <xdr:colOff>179886</xdr:colOff>
      <xdr:row>44</xdr:row>
      <xdr:rowOff>132286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112264-0299-4F81-A71C-40F4C1FFD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0"/>
          <a:ext cx="8714286" cy="85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465524</xdr:colOff>
      <xdr:row>44</xdr:row>
      <xdr:rowOff>151333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F27C2CA-66E7-46BE-AAD6-E7886CE8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09524" cy="85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"/>
  <sheetViews>
    <sheetView tabSelected="1" zoomScaleNormal="100" workbookViewId="0">
      <selection activeCell="C17" sqref="C17"/>
    </sheetView>
  </sheetViews>
  <sheetFormatPr defaultRowHeight="15" x14ac:dyDescent="0.25"/>
  <cols>
    <col min="1" max="1" width="21.7109375" bestFit="1" customWidth="1"/>
    <col min="2" max="2" width="15.5703125" style="23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5"/>
      <c r="B1" s="46"/>
      <c r="C1" s="5"/>
      <c r="E1" s="18"/>
      <c r="F1" s="19"/>
      <c r="G1" s="19"/>
    </row>
    <row r="2" spans="1:13" ht="16.5" x14ac:dyDescent="0.3">
      <c r="A2" s="20" t="s">
        <v>23</v>
      </c>
      <c r="B2" s="21"/>
      <c r="C2" s="22"/>
      <c r="D2" s="23"/>
      <c r="E2" t="s">
        <v>13</v>
      </c>
    </row>
    <row r="3" spans="1:13" ht="16.5" x14ac:dyDescent="0.3">
      <c r="A3" s="20" t="s">
        <v>0</v>
      </c>
      <c r="B3" s="10">
        <v>20000</v>
      </c>
      <c r="C3" s="24"/>
      <c r="D3" s="4"/>
      <c r="E3" s="25">
        <v>2017</v>
      </c>
      <c r="F3" s="26">
        <v>2024</v>
      </c>
      <c r="G3" s="27">
        <f>F3-E3</f>
        <v>7</v>
      </c>
      <c r="I3">
        <v>26250</v>
      </c>
      <c r="L3" s="1"/>
      <c r="M3" s="2"/>
    </row>
    <row r="4" spans="1:13" ht="33" x14ac:dyDescent="0.3">
      <c r="A4" s="28" t="s">
        <v>1</v>
      </c>
      <c r="B4" s="10">
        <v>2600</v>
      </c>
      <c r="C4" s="24"/>
      <c r="D4" s="4"/>
      <c r="E4" t="s">
        <v>22</v>
      </c>
      <c r="F4" s="26"/>
      <c r="G4" s="27"/>
      <c r="I4">
        <f>I3/100*115</f>
        <v>30187.5</v>
      </c>
      <c r="K4" s="17"/>
      <c r="L4" s="1"/>
      <c r="M4" s="2"/>
    </row>
    <row r="5" spans="1:13" ht="16.5" x14ac:dyDescent="0.3">
      <c r="A5" s="20" t="s">
        <v>2</v>
      </c>
      <c r="B5" s="10">
        <f>B3-B4</f>
        <v>17400</v>
      </c>
      <c r="C5" s="24"/>
      <c r="D5" s="4"/>
      <c r="E5">
        <v>392</v>
      </c>
      <c r="F5">
        <f>E5*1.2</f>
        <v>470.4</v>
      </c>
      <c r="G5" s="7"/>
      <c r="I5">
        <f>I4/10.764</f>
        <v>2804.4871794871797</v>
      </c>
      <c r="L5" s="1"/>
      <c r="M5" s="2"/>
    </row>
    <row r="6" spans="1:13" ht="16.5" x14ac:dyDescent="0.3">
      <c r="A6" s="20" t="s">
        <v>3</v>
      </c>
      <c r="B6" s="10">
        <f>B4</f>
        <v>2600</v>
      </c>
      <c r="C6" s="24"/>
      <c r="D6" s="4"/>
      <c r="F6" s="4">
        <v>19000</v>
      </c>
      <c r="G6" s="4"/>
      <c r="H6" s="12"/>
      <c r="I6" s="12"/>
      <c r="L6" s="1"/>
      <c r="M6" s="2"/>
    </row>
    <row r="7" spans="1:13" ht="16.5" x14ac:dyDescent="0.3">
      <c r="A7" s="20" t="s">
        <v>4</v>
      </c>
      <c r="B7" s="29">
        <v>7</v>
      </c>
      <c r="C7" s="30"/>
      <c r="D7" s="31"/>
      <c r="F7" s="4">
        <f>F6*F5</f>
        <v>8937600</v>
      </c>
      <c r="G7" s="15"/>
      <c r="H7" s="12"/>
      <c r="I7" s="12"/>
      <c r="L7" s="13"/>
      <c r="M7" s="14"/>
    </row>
    <row r="8" spans="1:13" ht="16.5" x14ac:dyDescent="0.3">
      <c r="A8" s="20" t="s">
        <v>5</v>
      </c>
      <c r="B8" s="29">
        <f>B9-B7</f>
        <v>53</v>
      </c>
      <c r="C8" s="30"/>
      <c r="D8" s="32"/>
      <c r="F8" s="33"/>
      <c r="G8" s="33"/>
      <c r="H8" s="12"/>
      <c r="I8" s="12"/>
      <c r="L8" s="13"/>
      <c r="M8" s="14"/>
    </row>
    <row r="9" spans="1:13" ht="16.5" x14ac:dyDescent="0.3">
      <c r="A9" s="20" t="s">
        <v>6</v>
      </c>
      <c r="B9" s="29">
        <v>60</v>
      </c>
      <c r="C9" s="30"/>
      <c r="D9" s="31"/>
      <c r="F9" s="4"/>
      <c r="G9" s="33"/>
      <c r="H9" s="12"/>
      <c r="I9" s="12"/>
      <c r="J9" s="15"/>
      <c r="K9" s="15"/>
      <c r="L9" s="11"/>
      <c r="M9" s="14"/>
    </row>
    <row r="10" spans="1:13" ht="33" x14ac:dyDescent="0.3">
      <c r="A10" s="28" t="s">
        <v>7</v>
      </c>
      <c r="B10" s="29">
        <f>90*B7/B9</f>
        <v>10.5</v>
      </c>
      <c r="C10" s="30"/>
      <c r="D10" s="31"/>
      <c r="F10" s="34"/>
      <c r="G10" s="33"/>
      <c r="H10" s="12"/>
      <c r="I10" s="12"/>
      <c r="J10" s="15"/>
      <c r="K10" s="15"/>
      <c r="L10" s="11"/>
      <c r="M10" s="14"/>
    </row>
    <row r="11" spans="1:13" ht="16.5" x14ac:dyDescent="0.3">
      <c r="A11" s="20"/>
      <c r="B11" s="35">
        <f>B10%</f>
        <v>0.105</v>
      </c>
      <c r="C11" s="36"/>
      <c r="D11" s="37"/>
      <c r="E11" t="s">
        <v>26</v>
      </c>
      <c r="G11" s="33"/>
      <c r="H11" s="12"/>
      <c r="I11" s="12"/>
      <c r="J11" s="15"/>
      <c r="K11" s="15"/>
      <c r="L11" s="11"/>
      <c r="M11" s="16"/>
    </row>
    <row r="12" spans="1:13" ht="16.5" x14ac:dyDescent="0.3">
      <c r="A12" s="20" t="s">
        <v>8</v>
      </c>
      <c r="B12" s="10">
        <f>B6*B11</f>
        <v>273</v>
      </c>
      <c r="C12" s="38"/>
      <c r="D12" s="39"/>
      <c r="E12">
        <v>378</v>
      </c>
      <c r="F12">
        <f>11.505+1.77+8.42+1.62+5.768+1.68+0.9+1.1+1.82+0.56</f>
        <v>35.143000000000001</v>
      </c>
      <c r="G12" s="33"/>
      <c r="H12" s="12"/>
      <c r="I12" s="12"/>
      <c r="J12" s="15"/>
      <c r="K12" s="15"/>
      <c r="L12" s="11"/>
      <c r="M12" s="2"/>
    </row>
    <row r="13" spans="1:13" ht="16.5" x14ac:dyDescent="0.3">
      <c r="A13" s="20" t="s">
        <v>9</v>
      </c>
      <c r="B13" s="10">
        <f>B6-B12</f>
        <v>2327</v>
      </c>
      <c r="C13" s="38"/>
      <c r="D13" s="39"/>
      <c r="F13">
        <f>F12*10.764</f>
        <v>378.27925199999999</v>
      </c>
      <c r="G13" s="33"/>
      <c r="H13" s="12"/>
      <c r="I13" s="12"/>
      <c r="J13" s="15"/>
      <c r="K13" s="15"/>
      <c r="L13" s="11"/>
      <c r="M13" s="2"/>
    </row>
    <row r="14" spans="1:13" ht="16.5" x14ac:dyDescent="0.3">
      <c r="A14" s="20" t="s">
        <v>2</v>
      </c>
      <c r="B14" s="10">
        <f>B5</f>
        <v>17400</v>
      </c>
      <c r="C14" s="24"/>
      <c r="D14" s="4"/>
      <c r="G14" s="33"/>
      <c r="H14" s="12"/>
      <c r="I14" s="12"/>
      <c r="J14" s="15"/>
      <c r="K14" s="15"/>
      <c r="L14" s="11"/>
      <c r="M14" s="2"/>
    </row>
    <row r="15" spans="1:13" ht="16.5" x14ac:dyDescent="0.3">
      <c r="A15" s="20" t="s">
        <v>10</v>
      </c>
      <c r="B15" s="10">
        <f>B14+B13</f>
        <v>19727</v>
      </c>
      <c r="C15" s="24"/>
      <c r="D15" s="4"/>
      <c r="G15" s="33"/>
      <c r="H15" s="15"/>
      <c r="I15" s="15"/>
      <c r="J15" s="15"/>
      <c r="K15" s="15"/>
      <c r="L15" s="11"/>
      <c r="M15" s="2"/>
    </row>
    <row r="16" spans="1:13" ht="16.5" x14ac:dyDescent="0.3">
      <c r="A16" s="20" t="s">
        <v>21</v>
      </c>
      <c r="B16" s="40">
        <v>392</v>
      </c>
      <c r="C16" s="41">
        <f>B16*1.2</f>
        <v>470.4</v>
      </c>
      <c r="D16" s="4"/>
      <c r="E16" s="3"/>
      <c r="F16" s="3"/>
      <c r="G16" s="3"/>
      <c r="H16" s="4"/>
      <c r="M16" s="14"/>
    </row>
    <row r="17" spans="1:14" ht="16.5" x14ac:dyDescent="0.3">
      <c r="A17" s="41" t="s">
        <v>11</v>
      </c>
      <c r="B17" s="42">
        <f>B16*B15</f>
        <v>7732984</v>
      </c>
      <c r="C17" s="43"/>
      <c r="D17" s="4"/>
      <c r="E17" s="3"/>
      <c r="F17" s="44"/>
      <c r="G17" s="3"/>
      <c r="H17" s="4"/>
      <c r="M17" s="3"/>
      <c r="N17" s="4"/>
    </row>
    <row r="18" spans="1:14" ht="16.5" x14ac:dyDescent="0.3">
      <c r="A18" s="41" t="s">
        <v>25</v>
      </c>
      <c r="B18" s="42">
        <f>B17*0.98</f>
        <v>7578324.3200000003</v>
      </c>
      <c r="C18" s="43"/>
      <c r="D18" s="4"/>
      <c r="E18" s="3"/>
      <c r="F18" s="44"/>
      <c r="G18" s="3"/>
      <c r="H18" s="4"/>
      <c r="M18" s="3"/>
      <c r="N18" s="4"/>
    </row>
    <row r="19" spans="1:14" ht="16.5" x14ac:dyDescent="0.3">
      <c r="A19" s="41" t="s">
        <v>24</v>
      </c>
      <c r="B19" s="42">
        <f>B17*0.8</f>
        <v>6186387.2000000002</v>
      </c>
      <c r="C19" s="43"/>
      <c r="D19" s="4"/>
      <c r="E19" s="3"/>
      <c r="F19" s="44"/>
      <c r="G19" s="3"/>
      <c r="H19" s="4"/>
      <c r="M19" s="3"/>
      <c r="N19" s="4"/>
    </row>
    <row r="20" spans="1:14" ht="16.5" x14ac:dyDescent="0.3">
      <c r="A20" s="41" t="s">
        <v>12</v>
      </c>
      <c r="B20" s="42">
        <f>470.4*B4</f>
        <v>1223040</v>
      </c>
      <c r="C20" s="42"/>
      <c r="D20" s="4"/>
      <c r="E20" s="4"/>
      <c r="F20" s="3"/>
    </row>
    <row r="21" spans="1:14" ht="16.5" x14ac:dyDescent="0.3">
      <c r="A21" s="40" t="s">
        <v>16</v>
      </c>
      <c r="B21" s="42">
        <f>B17*0.03/12</f>
        <v>19332.46</v>
      </c>
      <c r="C21" s="42">
        <f>C17*0.032/12</f>
        <v>0</v>
      </c>
      <c r="D21" s="4"/>
      <c r="E21" s="4"/>
      <c r="F21" s="3"/>
    </row>
    <row r="22" spans="1:14" x14ac:dyDescent="0.25">
      <c r="B22" s="45"/>
    </row>
    <row r="23" spans="1:14" x14ac:dyDescent="0.25">
      <c r="B23" s="45"/>
    </row>
    <row r="25" spans="1:14" x14ac:dyDescent="0.25">
      <c r="C25" t="s">
        <v>14</v>
      </c>
    </row>
    <row r="26" spans="1:14" x14ac:dyDescent="0.25">
      <c r="B26" s="46" t="s">
        <v>15</v>
      </c>
      <c r="C26" s="5" t="s">
        <v>20</v>
      </c>
      <c r="D26" s="5"/>
      <c r="E26" s="5" t="s">
        <v>11</v>
      </c>
      <c r="F26" s="5" t="s">
        <v>17</v>
      </c>
      <c r="G26" s="5" t="s">
        <v>18</v>
      </c>
      <c r="H26" s="5" t="s">
        <v>19</v>
      </c>
      <c r="I26" s="5"/>
    </row>
    <row r="27" spans="1:14" ht="17.25" x14ac:dyDescent="0.3">
      <c r="B27" s="46">
        <v>520</v>
      </c>
      <c r="C27" s="5">
        <v>625</v>
      </c>
      <c r="D27" s="5"/>
      <c r="E27" s="5">
        <v>13500000</v>
      </c>
      <c r="F27" s="6">
        <f t="shared" ref="F27:F33" si="0">E27/B27</f>
        <v>25961.538461538461</v>
      </c>
      <c r="G27" s="6">
        <f>E27/C27</f>
        <v>21600</v>
      </c>
      <c r="H27" s="6" t="e">
        <f>E27/#REF!</f>
        <v>#REF!</v>
      </c>
      <c r="I27" s="5">
        <f>C27/B27</f>
        <v>1.2019230769230769</v>
      </c>
      <c r="J27" s="8"/>
    </row>
    <row r="28" spans="1:14" ht="17.25" x14ac:dyDescent="0.3">
      <c r="B28" s="46">
        <v>565</v>
      </c>
      <c r="C28" s="5">
        <v>680</v>
      </c>
      <c r="D28" s="5"/>
      <c r="E28" s="5">
        <v>13500000</v>
      </c>
      <c r="F28" s="6">
        <f t="shared" si="0"/>
        <v>23893.805309734515</v>
      </c>
      <c r="G28" s="6">
        <f>E28/C28</f>
        <v>19852.941176470587</v>
      </c>
      <c r="H28" s="6" t="e">
        <f>E28/#REF!</f>
        <v>#REF!</v>
      </c>
      <c r="I28" s="5">
        <f>C28/B28</f>
        <v>1.2035398230088497</v>
      </c>
      <c r="J28" s="8"/>
    </row>
    <row r="29" spans="1:14" x14ac:dyDescent="0.25">
      <c r="B29" s="46">
        <v>485</v>
      </c>
      <c r="C29" s="5">
        <v>606</v>
      </c>
      <c r="D29" s="5"/>
      <c r="E29" s="6">
        <v>9700000</v>
      </c>
      <c r="F29" s="6">
        <f t="shared" si="0"/>
        <v>20000</v>
      </c>
      <c r="G29" s="6">
        <f t="shared" ref="G29:G33" si="1">E29/C29</f>
        <v>16006.600660066006</v>
      </c>
      <c r="H29" s="6" t="e">
        <f>E29/#REF!</f>
        <v>#REF!</v>
      </c>
      <c r="I29" s="5"/>
    </row>
    <row r="30" spans="1:14" x14ac:dyDescent="0.25">
      <c r="B30" s="46">
        <f>C30/1.2</f>
        <v>437.5</v>
      </c>
      <c r="C30" s="5">
        <v>525</v>
      </c>
      <c r="D30" s="5"/>
      <c r="E30" s="6">
        <v>10000000</v>
      </c>
      <c r="F30" s="6">
        <f t="shared" si="0"/>
        <v>22857.142857142859</v>
      </c>
      <c r="G30" s="6">
        <f t="shared" si="1"/>
        <v>19047.619047619046</v>
      </c>
      <c r="H30" s="6" t="e">
        <f>E30/#REF!</f>
        <v>#REF!</v>
      </c>
      <c r="I30" s="5" t="e">
        <f>#REF!/B30</f>
        <v>#REF!</v>
      </c>
    </row>
    <row r="31" spans="1:14" x14ac:dyDescent="0.25">
      <c r="B31" s="46"/>
      <c r="C31" s="47"/>
      <c r="E31" s="9"/>
      <c r="F31" s="9" t="e">
        <f t="shared" si="0"/>
        <v>#DIV/0!</v>
      </c>
      <c r="G31" s="6" t="e">
        <f t="shared" si="1"/>
        <v>#DIV/0!</v>
      </c>
      <c r="H31" s="9" t="e">
        <f>E31/#REF!</f>
        <v>#REF!</v>
      </c>
      <c r="I31" s="5" t="e">
        <f>C31/B31</f>
        <v>#DIV/0!</v>
      </c>
    </row>
    <row r="32" spans="1:14" x14ac:dyDescent="0.25">
      <c r="E32" s="9"/>
      <c r="F32" s="9" t="e">
        <f t="shared" si="0"/>
        <v>#DIV/0!</v>
      </c>
      <c r="G32" s="9" t="e">
        <f t="shared" si="1"/>
        <v>#DIV/0!</v>
      </c>
      <c r="H32" s="9" t="e">
        <f>E32/#REF!</f>
        <v>#REF!</v>
      </c>
      <c r="I32" t="e">
        <f>#REF!/B32</f>
        <v>#REF!</v>
      </c>
    </row>
    <row r="33" spans="1:10" x14ac:dyDescent="0.25">
      <c r="E33" s="47"/>
      <c r="F33" s="9" t="e">
        <f t="shared" si="0"/>
        <v>#DIV/0!</v>
      </c>
      <c r="G33" s="9" t="e">
        <f t="shared" si="1"/>
        <v>#DIV/0!</v>
      </c>
      <c r="H33" s="9" t="e">
        <f>E33/#REF!</f>
        <v>#REF!</v>
      </c>
    </row>
    <row r="35" spans="1:10" x14ac:dyDescent="0.25">
      <c r="A35">
        <f>43.31*10.764</f>
        <v>466.18883999999997</v>
      </c>
      <c r="B35" s="23">
        <v>8200000</v>
      </c>
      <c r="C35">
        <f t="shared" ref="C35:C40" si="2">B35/A35</f>
        <v>17589.438648938914</v>
      </c>
      <c r="D35">
        <v>26500</v>
      </c>
      <c r="E35">
        <v>30000</v>
      </c>
      <c r="F35">
        <f>E35+D35+B35</f>
        <v>8256500</v>
      </c>
      <c r="G35" t="e">
        <f>F35/#REF!</f>
        <v>#REF!</v>
      </c>
      <c r="H35" s="4" t="e">
        <f>F35/#REF!</f>
        <v>#REF!</v>
      </c>
      <c r="J35" s="4">
        <f>B15/C35</f>
        <v>1.1215252739853658</v>
      </c>
    </row>
    <row r="36" spans="1:10" x14ac:dyDescent="0.25">
      <c r="A36">
        <f>30*10.764</f>
        <v>322.91999999999996</v>
      </c>
      <c r="B36" s="23">
        <v>5500000</v>
      </c>
      <c r="C36">
        <f t="shared" si="2"/>
        <v>17032.082249473555</v>
      </c>
      <c r="D36">
        <v>100</v>
      </c>
      <c r="E36">
        <v>100</v>
      </c>
      <c r="F36">
        <f>E36+D36+B36</f>
        <v>5500200</v>
      </c>
      <c r="G36" t="e">
        <f>F36/#REF!</f>
        <v>#REF!</v>
      </c>
      <c r="H36" s="4" t="e">
        <f>F36/#REF!</f>
        <v>#REF!</v>
      </c>
    </row>
    <row r="37" spans="1:10" x14ac:dyDescent="0.25">
      <c r="C37" t="e">
        <f t="shared" si="2"/>
        <v>#DIV/0!</v>
      </c>
      <c r="G37" t="e">
        <f>F37/#REF!</f>
        <v>#REF!</v>
      </c>
    </row>
    <row r="38" spans="1:10" ht="15.75" x14ac:dyDescent="0.25">
      <c r="A38" s="11"/>
      <c r="C38" t="e">
        <f t="shared" si="2"/>
        <v>#DIV/0!</v>
      </c>
    </row>
    <row r="39" spans="1:10" ht="15.75" x14ac:dyDescent="0.25">
      <c r="A39" s="11"/>
      <c r="C39" t="e">
        <f t="shared" si="2"/>
        <v>#DIV/0!</v>
      </c>
    </row>
    <row r="40" spans="1:10" ht="15.75" x14ac:dyDescent="0.25">
      <c r="A40" s="11"/>
      <c r="C40" t="e">
        <f t="shared" si="2"/>
        <v>#DIV/0!</v>
      </c>
    </row>
    <row r="41" spans="1:10" ht="15.75" x14ac:dyDescent="0.25">
      <c r="A41" s="11"/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53" spans="2:10" x14ac:dyDescent="0.25">
      <c r="B53" s="23">
        <v>3.9</v>
      </c>
      <c r="C53">
        <v>2.95</v>
      </c>
      <c r="D53">
        <f>C53*B53</f>
        <v>11.505000000000001</v>
      </c>
      <c r="E53">
        <f>D53*10.764</f>
        <v>123.83982</v>
      </c>
      <c r="F53">
        <v>3.28084</v>
      </c>
      <c r="G53" s="49">
        <f>F53*B53</f>
        <v>12.795275999999999</v>
      </c>
      <c r="H53" s="49">
        <f>F53*C53</f>
        <v>9.6784780000000001</v>
      </c>
      <c r="I53" s="48">
        <f>H53*G53</f>
        <v>123.83879726992799</v>
      </c>
      <c r="J53" t="s">
        <v>27</v>
      </c>
    </row>
    <row r="54" spans="2:10" x14ac:dyDescent="0.25">
      <c r="B54" s="23">
        <v>2.7</v>
      </c>
      <c r="C54">
        <v>3.12</v>
      </c>
      <c r="D54">
        <f t="shared" ref="D54:D70" si="3">C54*B54</f>
        <v>8.4240000000000013</v>
      </c>
      <c r="E54">
        <f t="shared" ref="E54:E70" si="4">D54*10.764</f>
        <v>90.675936000000007</v>
      </c>
      <c r="F54">
        <v>3.28084</v>
      </c>
      <c r="G54" s="49">
        <f t="shared" ref="G54:G70" si="5">F54*B54</f>
        <v>8.8582680000000007</v>
      </c>
      <c r="H54" s="49">
        <f t="shared" ref="H54:H70" si="6">F54*C54</f>
        <v>10.2362208</v>
      </c>
      <c r="I54" s="48">
        <f t="shared" ref="I54:I70" si="7">H54*G54</f>
        <v>90.675187153574413</v>
      </c>
      <c r="J54" t="s">
        <v>28</v>
      </c>
    </row>
    <row r="55" spans="2:10" x14ac:dyDescent="0.25">
      <c r="B55" s="23">
        <v>2.8</v>
      </c>
      <c r="C55">
        <v>2.06</v>
      </c>
      <c r="D55">
        <f t="shared" si="3"/>
        <v>5.7679999999999998</v>
      </c>
      <c r="E55">
        <f t="shared" si="4"/>
        <v>62.086751999999997</v>
      </c>
      <c r="F55">
        <v>3.28084</v>
      </c>
      <c r="G55" s="49">
        <f t="shared" si="5"/>
        <v>9.1863519999999994</v>
      </c>
      <c r="H55" s="49">
        <f t="shared" si="6"/>
        <v>6.7585303999999997</v>
      </c>
      <c r="I55" s="48">
        <f t="shared" si="7"/>
        <v>62.086239257100793</v>
      </c>
      <c r="J55" t="s">
        <v>29</v>
      </c>
    </row>
    <row r="56" spans="2:10" x14ac:dyDescent="0.25">
      <c r="B56" s="23">
        <v>0.9</v>
      </c>
      <c r="C56">
        <v>1</v>
      </c>
      <c r="D56">
        <f t="shared" si="3"/>
        <v>0.9</v>
      </c>
      <c r="E56">
        <f t="shared" si="4"/>
        <v>9.6875999999999998</v>
      </c>
      <c r="F56">
        <v>3.28084</v>
      </c>
      <c r="G56" s="49">
        <f t="shared" si="5"/>
        <v>2.9527559999999999</v>
      </c>
      <c r="H56" s="49">
        <f t="shared" si="6"/>
        <v>3.28084</v>
      </c>
      <c r="I56" s="48">
        <f t="shared" si="7"/>
        <v>9.6875199950400006</v>
      </c>
      <c r="J56" t="s">
        <v>30</v>
      </c>
    </row>
    <row r="57" spans="2:10" x14ac:dyDescent="0.25">
      <c r="B57" s="23">
        <v>1.4</v>
      </c>
      <c r="C57">
        <v>1.3</v>
      </c>
      <c r="D57">
        <f t="shared" si="3"/>
        <v>1.8199999999999998</v>
      </c>
      <c r="E57">
        <f t="shared" si="4"/>
        <v>19.590479999999996</v>
      </c>
      <c r="F57">
        <v>3.28084</v>
      </c>
      <c r="G57" s="49">
        <f t="shared" si="5"/>
        <v>4.5931759999999997</v>
      </c>
      <c r="H57" s="49">
        <f t="shared" si="6"/>
        <v>4.2650920000000001</v>
      </c>
      <c r="I57" s="48">
        <f t="shared" si="7"/>
        <v>19.590318212191999</v>
      </c>
      <c r="J57" t="s">
        <v>31</v>
      </c>
    </row>
    <row r="58" spans="2:10" x14ac:dyDescent="0.25">
      <c r="B58" s="23">
        <v>1.1000000000000001</v>
      </c>
      <c r="C58">
        <v>1</v>
      </c>
      <c r="D58">
        <f t="shared" si="3"/>
        <v>1.1000000000000001</v>
      </c>
      <c r="E58">
        <f t="shared" si="4"/>
        <v>11.840400000000001</v>
      </c>
      <c r="F58">
        <v>3.28084</v>
      </c>
      <c r="G58" s="49">
        <f t="shared" si="5"/>
        <v>3.6089240000000005</v>
      </c>
      <c r="H58" s="49">
        <f t="shared" si="6"/>
        <v>3.28084</v>
      </c>
      <c r="I58" s="48">
        <f t="shared" si="7"/>
        <v>11.840302216160001</v>
      </c>
      <c r="J58" t="s">
        <v>32</v>
      </c>
    </row>
    <row r="59" spans="2:10" x14ac:dyDescent="0.25">
      <c r="G59" s="49"/>
      <c r="H59" s="49"/>
      <c r="I59" s="48">
        <f>SUM(I53:I58)</f>
        <v>317.71836410399521</v>
      </c>
    </row>
    <row r="60" spans="2:10" x14ac:dyDescent="0.25">
      <c r="G60" s="49"/>
      <c r="H60" s="49"/>
      <c r="I60" s="48"/>
    </row>
    <row r="61" spans="2:10" x14ac:dyDescent="0.25">
      <c r="G61" s="49"/>
      <c r="H61" s="49"/>
      <c r="I61" s="48"/>
    </row>
    <row r="62" spans="2:10" x14ac:dyDescent="0.25">
      <c r="G62" s="49"/>
      <c r="H62" s="49"/>
      <c r="I62" s="48"/>
    </row>
    <row r="63" spans="2:10" x14ac:dyDescent="0.25">
      <c r="B63" s="23">
        <v>0.8</v>
      </c>
      <c r="C63">
        <v>0.7</v>
      </c>
      <c r="D63">
        <f>C63*B63</f>
        <v>0.55999999999999994</v>
      </c>
      <c r="E63">
        <f t="shared" si="4"/>
        <v>6.0278399999999994</v>
      </c>
      <c r="F63">
        <v>3.28084</v>
      </c>
      <c r="G63" s="49">
        <f t="shared" si="5"/>
        <v>2.6246720000000003</v>
      </c>
      <c r="H63" s="49">
        <f t="shared" si="6"/>
        <v>2.2965879999999999</v>
      </c>
      <c r="I63" s="48">
        <f t="shared" si="7"/>
        <v>6.0277902191360004</v>
      </c>
      <c r="J63" t="s">
        <v>33</v>
      </c>
    </row>
    <row r="64" spans="2:10" x14ac:dyDescent="0.25">
      <c r="C64" s="4"/>
      <c r="G64" s="49"/>
      <c r="H64" s="49"/>
      <c r="I64" s="48">
        <f>SUM(I63)</f>
        <v>6.0277902191360004</v>
      </c>
    </row>
    <row r="65" spans="2:10" x14ac:dyDescent="0.25">
      <c r="G65" s="49"/>
      <c r="H65" s="49"/>
      <c r="I65" s="48"/>
    </row>
    <row r="66" spans="2:10" x14ac:dyDescent="0.25">
      <c r="G66" s="49"/>
      <c r="H66" s="49"/>
      <c r="I66" s="48"/>
    </row>
    <row r="67" spans="2:10" x14ac:dyDescent="0.25">
      <c r="B67" s="23">
        <v>2.95</v>
      </c>
      <c r="C67">
        <v>0.6</v>
      </c>
      <c r="D67">
        <f t="shared" si="3"/>
        <v>1.77</v>
      </c>
      <c r="E67">
        <f t="shared" si="4"/>
        <v>19.05228</v>
      </c>
      <c r="F67">
        <v>3.28084</v>
      </c>
      <c r="G67" s="49">
        <f t="shared" si="5"/>
        <v>9.6784780000000001</v>
      </c>
      <c r="H67" s="49">
        <f t="shared" si="6"/>
        <v>1.9685039999999998</v>
      </c>
      <c r="I67" s="48">
        <f t="shared" si="7"/>
        <v>19.052122656911997</v>
      </c>
      <c r="J67" t="s">
        <v>34</v>
      </c>
    </row>
    <row r="68" spans="2:10" x14ac:dyDescent="0.25">
      <c r="B68" s="23">
        <v>2.7</v>
      </c>
      <c r="C68">
        <v>0.6</v>
      </c>
      <c r="D68">
        <f t="shared" si="3"/>
        <v>1.62</v>
      </c>
      <c r="E68">
        <f t="shared" si="4"/>
        <v>17.43768</v>
      </c>
      <c r="F68">
        <v>3.28084</v>
      </c>
      <c r="G68" s="49">
        <f t="shared" si="5"/>
        <v>8.8582680000000007</v>
      </c>
      <c r="H68" s="49">
        <f t="shared" si="6"/>
        <v>1.9685039999999998</v>
      </c>
      <c r="I68" s="48">
        <f t="shared" si="7"/>
        <v>17.437535991072</v>
      </c>
      <c r="J68" t="s">
        <v>34</v>
      </c>
    </row>
    <row r="69" spans="2:10" x14ac:dyDescent="0.25">
      <c r="B69" s="23">
        <v>2.8</v>
      </c>
      <c r="C69">
        <v>0.6</v>
      </c>
      <c r="D69">
        <f t="shared" si="3"/>
        <v>1.68</v>
      </c>
      <c r="E69">
        <f t="shared" si="4"/>
        <v>18.083519999999996</v>
      </c>
      <c r="F69">
        <v>3.28084</v>
      </c>
      <c r="G69" s="49">
        <f t="shared" si="5"/>
        <v>9.1863519999999994</v>
      </c>
      <c r="H69" s="49">
        <f t="shared" si="6"/>
        <v>1.9685039999999998</v>
      </c>
      <c r="I69" s="48">
        <f t="shared" si="7"/>
        <v>18.083370657407997</v>
      </c>
      <c r="J69" t="s">
        <v>34</v>
      </c>
    </row>
    <row r="70" spans="2:10" x14ac:dyDescent="0.25">
      <c r="D70">
        <f>SUM(D53:D69)</f>
        <v>35.146999999999998</v>
      </c>
      <c r="E70">
        <f t="shared" si="4"/>
        <v>378.32230799999996</v>
      </c>
      <c r="I70" s="48">
        <f>SUM(I67:I69)</f>
        <v>54.573029305391998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2024-07-21T19:32:54Z</dcterms:modified>
</cp:coreProperties>
</file>