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C4BBEA2-5E2E-4FAC-A170-C9C90AB06EC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5" l="1"/>
  <c r="D32" i="5"/>
  <c r="I32" i="5" s="1"/>
  <c r="E38" i="5" l="1"/>
  <c r="B9" i="5"/>
  <c r="J9" i="5"/>
  <c r="I9" i="5"/>
  <c r="H32" i="5" l="1"/>
  <c r="I36" i="5" l="1"/>
  <c r="I31" i="5" l="1"/>
  <c r="G39" i="5"/>
  <c r="M39" i="5"/>
  <c r="G38" i="5"/>
  <c r="I35" i="5"/>
  <c r="J43" i="5"/>
  <c r="K43" i="5" s="1"/>
  <c r="G43" i="5"/>
  <c r="K42" i="5"/>
  <c r="J42" i="5"/>
  <c r="G42" i="5"/>
  <c r="L9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L38" i="5" l="1"/>
  <c r="K38" i="5"/>
  <c r="B8" i="5"/>
  <c r="B13" i="5"/>
  <c r="B14" i="5" s="1"/>
  <c r="B15" i="5" s="1"/>
  <c r="B19" i="5" s="1"/>
  <c r="B24" i="5" s="1"/>
  <c r="K40" i="5"/>
  <c r="L40" i="5"/>
  <c r="K39" i="5"/>
  <c r="B22" i="5" l="1"/>
  <c r="O40" i="5"/>
  <c r="B20" i="5"/>
  <c r="B21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<sst xmlns="http://schemas.openxmlformats.org/spreadsheetml/2006/main" count="26" uniqueCount="26">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</sst>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332267</xdr:colOff>
      <xdr:row>42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D1648-F1D8-4FEF-926A-15DB7CC2B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21"/>
        <a:stretch/>
      </xdr:blipFill>
      <xdr:spPr>
        <a:xfrm>
          <a:off x="0" y="0"/>
          <a:ext cx="8866667" cy="807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284648</xdr:colOff>
      <xdr:row>41</xdr:row>
      <xdr:rowOff>189500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29FF30-4675-46FA-B41B-B3EF9B07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9048" cy="80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21</xdr:col>
      <xdr:colOff>74819</xdr:colOff>
      <xdr:row>27</xdr:row>
      <xdr:rowOff>189833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19A390-BF60-4EAF-94D6-E68BC4037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11047619" cy="5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O43"/>
  <sheetViews>
    <sheetView tabSelected="1" workbookViewId="0">
      <selection activeCell="N24" sqref="N24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2018</v>
      </c>
      <c r="C6" s="3"/>
      <c r="D6" s="2"/>
      <c r="I6" s="2">
        <v>2018</v>
      </c>
      <c r="J6" s="2">
        <v>2024</v>
      </c>
      <c r="K6" s="2">
        <f>J6-I6</f>
        <v>6</v>
      </c>
      <c r="L6" s="2">
        <f>K6-60</f>
        <v>-54</v>
      </c>
    </row>
    <row r="7" spans="1:12" ht="16.5" x14ac:dyDescent="0.3">
      <c r="A7" s="3" t="s">
        <v>6</v>
      </c>
      <c r="B7" s="3">
        <f>B5-B6</f>
        <v>6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-54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2" ht="16.5" x14ac:dyDescent="0.3">
      <c r="A9" s="3" t="s">
        <v>7</v>
      </c>
      <c r="B9" s="5">
        <f>323*3000</f>
        <v>969000</v>
      </c>
      <c r="C9" s="5"/>
      <c r="D9" s="4"/>
      <c r="H9" s="9"/>
      <c r="I9" s="10">
        <f>25*10.764</f>
        <v>269.09999999999997</v>
      </c>
      <c r="J9" s="10">
        <f>I9*1.2</f>
        <v>322.91999999999996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9</v>
      </c>
      <c r="C13" s="3"/>
      <c r="D13" s="2"/>
    </row>
    <row r="14" spans="1:12" ht="16.5" x14ac:dyDescent="0.3">
      <c r="A14" s="3"/>
      <c r="B14" s="6">
        <f>B13%</f>
        <v>0.09</v>
      </c>
      <c r="C14" s="6"/>
      <c r="D14" s="12"/>
    </row>
    <row r="15" spans="1:12" ht="16.5" x14ac:dyDescent="0.3">
      <c r="A15" s="3" t="s">
        <v>11</v>
      </c>
      <c r="B15" s="5">
        <f>ROUND((B9*B14),0)</f>
        <v>87210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269</v>
      </c>
      <c r="C16" s="5"/>
      <c r="D16" s="4"/>
      <c r="H16" s="9"/>
      <c r="I16" s="10">
        <v>522</v>
      </c>
    </row>
    <row r="17" spans="1:10" ht="16.5" x14ac:dyDescent="0.3">
      <c r="A17" s="3" t="s">
        <v>22</v>
      </c>
      <c r="B17" s="3">
        <v>23000</v>
      </c>
      <c r="C17" s="3"/>
      <c r="D17" s="2"/>
      <c r="H17" s="9"/>
      <c r="I17" s="10"/>
    </row>
    <row r="18" spans="1:10" ht="16.5" x14ac:dyDescent="0.3">
      <c r="A18" s="3" t="s">
        <v>12</v>
      </c>
      <c r="B18" s="5">
        <f>B17*B16</f>
        <v>6187000</v>
      </c>
      <c r="C18" s="5"/>
      <c r="D18" s="4"/>
      <c r="H18" s="9"/>
      <c r="I18" s="10"/>
    </row>
    <row r="19" spans="1:10" ht="16.5" x14ac:dyDescent="0.3">
      <c r="A19" s="7" t="s">
        <v>13</v>
      </c>
      <c r="B19" s="8">
        <f>B18-B15</f>
        <v>6099790</v>
      </c>
      <c r="C19" s="8"/>
      <c r="D19" s="13"/>
    </row>
    <row r="20" spans="1:10" ht="16.5" x14ac:dyDescent="0.3">
      <c r="A20" s="7" t="s">
        <v>14</v>
      </c>
      <c r="B20" s="8">
        <f>B19*0.9</f>
        <v>5489811</v>
      </c>
      <c r="C20" s="8"/>
      <c r="D20" s="13"/>
    </row>
    <row r="21" spans="1:10" ht="16.5" x14ac:dyDescent="0.3">
      <c r="A21" s="7" t="s">
        <v>15</v>
      </c>
      <c r="B21" s="8">
        <f>B19*0.8</f>
        <v>4879832</v>
      </c>
      <c r="C21" s="8"/>
      <c r="D21" s="13"/>
    </row>
    <row r="22" spans="1:10" ht="16.5" x14ac:dyDescent="0.3">
      <c r="A22" s="7" t="s">
        <v>16</v>
      </c>
      <c r="B22" s="8">
        <f>B19*0.025/12</f>
        <v>12707.895833333334</v>
      </c>
      <c r="C22" s="8"/>
      <c r="D22" s="13"/>
    </row>
    <row r="24" spans="1:10" x14ac:dyDescent="0.25">
      <c r="B24" s="1">
        <f>B19/269</f>
        <v>22675.799256505576</v>
      </c>
      <c r="C24" s="1"/>
      <c r="J24" s="14"/>
    </row>
    <row r="25" spans="1:10" x14ac:dyDescent="0.25">
      <c r="B25" s="1"/>
    </row>
    <row r="29" spans="1:10" x14ac:dyDescent="0.25">
      <c r="E29" t="s">
        <v>17</v>
      </c>
    </row>
    <row r="30" spans="1:10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0" x14ac:dyDescent="0.25">
      <c r="D31" s="2">
        <v>350</v>
      </c>
      <c r="E31" s="18">
        <f>D31/1.2</f>
        <v>291.66666666666669</v>
      </c>
      <c r="F31" s="2">
        <v>7000000</v>
      </c>
      <c r="G31" s="2">
        <f t="shared" ref="G31:G36" si="0">F31/E31</f>
        <v>24000</v>
      </c>
      <c r="H31" s="2">
        <f t="shared" ref="H31:H36" si="1">F31/D31</f>
        <v>20000</v>
      </c>
      <c r="I31" s="2">
        <f>D31/E31</f>
        <v>1.2</v>
      </c>
    </row>
    <row r="32" spans="1:10" x14ac:dyDescent="0.25">
      <c r="D32" s="2">
        <f>E32*1.2</f>
        <v>360</v>
      </c>
      <c r="E32" s="18">
        <v>300</v>
      </c>
      <c r="F32" s="2">
        <v>7500000</v>
      </c>
      <c r="G32" s="2">
        <f t="shared" si="0"/>
        <v>25000</v>
      </c>
      <c r="H32" s="2">
        <f t="shared" si="1"/>
        <v>20833.333333333332</v>
      </c>
      <c r="I32" s="2">
        <f>D32/E32</f>
        <v>1.2</v>
      </c>
    </row>
    <row r="33" spans="4:15" x14ac:dyDescent="0.25">
      <c r="D33" s="2"/>
      <c r="E33" s="18"/>
      <c r="F33" s="4">
        <v>16200000</v>
      </c>
      <c r="G33" s="2" t="e">
        <f t="shared" si="0"/>
        <v>#DIV/0!</v>
      </c>
      <c r="H33" s="2" t="e">
        <f t="shared" si="1"/>
        <v>#DIV/0!</v>
      </c>
      <c r="I33" s="2" t="e">
        <f>D33/E33</f>
        <v>#DIV/0!</v>
      </c>
      <c r="M33" s="1"/>
    </row>
    <row r="34" spans="4:15" x14ac:dyDescent="0.25">
      <c r="D34" s="2"/>
      <c r="E34" s="18"/>
      <c r="F34" s="4">
        <v>14500000</v>
      </c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4:15" x14ac:dyDescent="0.25">
      <c r="D35" s="2"/>
      <c r="E35" s="2"/>
      <c r="F35" s="4">
        <v>13900000</v>
      </c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M35" s="1"/>
    </row>
    <row r="36" spans="4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4:15" x14ac:dyDescent="0.25">
      <c r="E37" t="s">
        <v>21</v>
      </c>
    </row>
    <row r="38" spans="4:15" x14ac:dyDescent="0.25">
      <c r="E38">
        <f>32.61*10.764</f>
        <v>351.01403999999997</v>
      </c>
      <c r="F38">
        <v>7695298</v>
      </c>
      <c r="G38" s="2">
        <f>F38/E38</f>
        <v>21923.049003965771</v>
      </c>
      <c r="H38">
        <v>455000</v>
      </c>
      <c r="I38">
        <v>30000</v>
      </c>
      <c r="J38" s="2">
        <f t="shared" ref="J38:J43" si="2">I38+H38+F38</f>
        <v>8180298</v>
      </c>
      <c r="K38" s="2">
        <f>J38/E38</f>
        <v>23304.76011728762</v>
      </c>
      <c r="L38" s="4">
        <f>J38/719</f>
        <v>11377.326842837274</v>
      </c>
      <c r="M38" s="2"/>
    </row>
    <row r="39" spans="4:15" x14ac:dyDescent="0.25">
      <c r="E39">
        <v>269</v>
      </c>
      <c r="F39">
        <v>6655110</v>
      </c>
      <c r="G39" s="2">
        <f>F39/E39</f>
        <v>24740.185873605948</v>
      </c>
      <c r="H39">
        <v>948000</v>
      </c>
      <c r="I39">
        <v>30000</v>
      </c>
      <c r="J39" s="2">
        <f t="shared" si="2"/>
        <v>7633110</v>
      </c>
      <c r="K39" s="2">
        <f t="shared" ref="K39:K43" si="3">J39/E39</f>
        <v>28375.873605947956</v>
      </c>
      <c r="L39" s="4" t="e">
        <f>J39/D39</f>
        <v>#DIV/0!</v>
      </c>
      <c r="M39" s="2" t="e">
        <f>F39/D39</f>
        <v>#DIV/0!</v>
      </c>
    </row>
    <row r="40" spans="4:15" x14ac:dyDescent="0.25">
      <c r="D40" s="2"/>
      <c r="E40" s="2"/>
      <c r="F40" s="2">
        <v>11451000</v>
      </c>
      <c r="G40" s="2" t="e">
        <f t="shared" ref="G40:G43" si="4">F40/E40</f>
        <v>#DIV/0!</v>
      </c>
      <c r="H40" s="2">
        <v>169500</v>
      </c>
      <c r="I40" s="2">
        <v>30000</v>
      </c>
      <c r="J40" s="2">
        <f t="shared" si="2"/>
        <v>11650500</v>
      </c>
      <c r="K40" s="2" t="e">
        <f t="shared" si="3"/>
        <v>#DIV/0!</v>
      </c>
      <c r="L40" s="2" t="e">
        <f>J40/D40</f>
        <v>#DIV/0!</v>
      </c>
      <c r="M40" s="2"/>
      <c r="O40" s="1" t="e">
        <f>B24/G40</f>
        <v>#DIV/0!</v>
      </c>
    </row>
    <row r="41" spans="4:15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4:15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4:15" x14ac:dyDescent="0.25">
      <c r="G43" s="15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topLeftCell="A13" workbookViewId="0">
      <selection activeCell="O46" sqref="O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1" workbookViewId="0">
      <selection activeCell="M33" sqref="M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2024-07-19T09:55:14Z</dcterms:modified>
</cp:coreProperties>
</file>