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5" l="1"/>
  <c r="B20" i="5"/>
  <c r="B9" i="5" l="1"/>
  <c r="K16" i="5"/>
  <c r="J16" i="5"/>
  <c r="C38" i="5"/>
  <c r="D38" i="5"/>
  <c r="K33" i="5" l="1"/>
  <c r="M33" i="5" s="1"/>
  <c r="K35" i="5"/>
  <c r="M35" i="5" s="1"/>
  <c r="H32" i="5" l="1"/>
  <c r="I36" i="5" l="1"/>
  <c r="I31" i="5" l="1"/>
  <c r="G39" i="5"/>
  <c r="M39" i="5"/>
  <c r="G38" i="5"/>
  <c r="I35" i="5"/>
  <c r="J43" i="5"/>
  <c r="K43" i="5" s="1"/>
  <c r="G43" i="5"/>
  <c r="K42" i="5"/>
  <c r="J42" i="5"/>
  <c r="G42" i="5"/>
  <c r="L9" i="5"/>
  <c r="B18" i="5" l="1"/>
  <c r="I34" i="5"/>
  <c r="I33" i="5"/>
  <c r="J41" i="5"/>
  <c r="K41" i="5" s="1"/>
  <c r="G41" i="5"/>
  <c r="J40" i="5"/>
  <c r="G40" i="5"/>
  <c r="J39" i="5"/>
  <c r="L39" i="5" s="1"/>
  <c r="J38" i="5"/>
  <c r="H36" i="5"/>
  <c r="G36" i="5"/>
  <c r="H35" i="5"/>
  <c r="G35" i="5"/>
  <c r="H34" i="5"/>
  <c r="G34" i="5"/>
  <c r="H33" i="5"/>
  <c r="G33" i="5"/>
  <c r="G32" i="5"/>
  <c r="H31" i="5"/>
  <c r="G31" i="5"/>
  <c r="K6" i="5"/>
  <c r="L6" i="5" s="1"/>
  <c r="B12" i="5"/>
  <c r="B7" i="5"/>
  <c r="L38" i="5" l="1"/>
  <c r="K38" i="5"/>
  <c r="B8" i="5"/>
  <c r="B13" i="5"/>
  <c r="B14" i="5" s="1"/>
  <c r="B15" i="5" s="1"/>
  <c r="B19" i="5" s="1"/>
  <c r="K40" i="5"/>
  <c r="L40" i="5"/>
  <c r="K39" i="5"/>
  <c r="B24" i="5" l="1"/>
  <c r="O40" i="5"/>
  <c r="B21" i="5"/>
</calcChain>
</file>

<file path=xl/sharedStrings.xml><?xml version="1.0" encoding="utf-8"?>
<sst xmlns="http://schemas.openxmlformats.org/spreadsheetml/2006/main" count="47" uniqueCount="47">
  <si>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</si>
  <si>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</si>
  <si>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</si>
  <si>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</si>
  <si>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</si>
  <si>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</si>
  <si>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</si>
  <si>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</si>
  <si>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</si>
  <si>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</si>
  <si>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</si>
  <si>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</si>
  <si>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</si>
  <si>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</si>
  <si>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</si>
  <si>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</si>
  <si>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</si>
  <si>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</si>
  <si>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</si>
  <si>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</si>
  <si>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</si>
  <si>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</si>
  <si>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</si>
  <si>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Carpet</t>
  </si>
  <si>
    <t>Mesurement</t>
  </si>
  <si>
    <t>Super Built up area</t>
  </si>
  <si>
    <t>Page No.</t>
  </si>
  <si>
    <t>Point No.</t>
  </si>
  <si>
    <t>As per Report</t>
  </si>
  <si>
    <t>required changes</t>
  </si>
  <si>
    <t>Leasehold</t>
  </si>
  <si>
    <t>Freehold</t>
  </si>
  <si>
    <t>N.A.</t>
  </si>
  <si>
    <t>MHADA, As per Agreement</t>
  </si>
  <si>
    <t>iv</t>
  </si>
  <si>
    <t>Gross Amt recived</t>
  </si>
  <si>
    <t>Details not provided</t>
  </si>
  <si>
    <t>Building</t>
  </si>
  <si>
    <t>The external condition of building is Good</t>
  </si>
  <si>
    <t>The external condition of building is Normal</t>
  </si>
  <si>
    <t>The Composition of Residential Flat The composition of Residential Flat is Living Room + Passage + Toilet.Living Room cum Kitchen +</t>
  </si>
  <si>
    <t xml:space="preserve"> The Composition of Residential Flat is Living Room cum Kitchen + Passage + Toilet.</t>
  </si>
  <si>
    <t>Underground sump – capacity and type of
construction</t>
  </si>
  <si>
    <t>R.C.C. Tank</t>
  </si>
  <si>
    <t>Over-head tank Location, capacity Type of construction</t>
  </si>
  <si>
    <t>R.C.C. Tank on Terrace</t>
  </si>
  <si>
    <t>Residential 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</si>
</sst>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5" fillId="0" borderId="0" xfId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227505</xdr:colOff>
      <xdr:row>44</xdr:row>
      <xdr:rowOff>122762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0BF7C3-8A2C-4E64-A31D-1B0E92FAB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61905" cy="85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265600</xdr:colOff>
      <xdr:row>44</xdr:row>
      <xdr:rowOff>37048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8FC63A-F860-462E-A1FE-7B5C1A186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00000" cy="84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17</xdr:col>
      <xdr:colOff>198933</xdr:colOff>
      <xdr:row>44</xdr:row>
      <xdr:rowOff>46571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CA1BF6-45DB-4416-AF11-6EA5D16B2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0"/>
          <a:ext cx="8733333" cy="8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17</xdr:col>
      <xdr:colOff>360838</xdr:colOff>
      <xdr:row>43</xdr:row>
      <xdr:rowOff>18024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351F7F-A474-4F79-B98D-B673E9748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0"/>
          <a:ext cx="8895238" cy="8209524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34</xdr:col>
      <xdr:colOff>351238</xdr:colOff>
      <xdr:row>36</xdr:row>
      <xdr:rowOff>94381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3BB05D-B1AF-4FB0-9A6D-3E29323B2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0"/>
          <a:ext cx="9495238" cy="69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0"/>
  <sheetViews>
    <sheetView tabSelected="1" topLeftCell="A43" workbookViewId="0">
      <selection activeCell="I62" sqref="I62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5.28515625" bestFit="1" customWidth="1"/>
    <col min="7" max="7" width="13.85546875" bestFit="1" customWidth="1"/>
    <col min="8" max="8" width="44.7109375" customWidth="1"/>
    <col min="9" max="9" width="46.42578125" customWidth="1"/>
    <col min="10" max="10" width="12.140625" bestFit="1" customWidth="1"/>
    <col min="12" max="13" width="10" bestFit="1" customWidth="1"/>
  </cols>
  <sheetData>
    <row r="3" spans="1:12" x14ac:dyDescent="0.25">
      <c r="A3" s="2"/>
      <c r="B3" s="2"/>
      <c r="C3" s="2"/>
      <c r="D3" s="11"/>
    </row>
    <row r="4" spans="1:12" ht="16.5" x14ac:dyDescent="0.3">
      <c r="A4" s="16"/>
      <c r="B4" s="17"/>
      <c r="C4" s="17"/>
      <c r="D4" s="17"/>
    </row>
    <row r="5" spans="1:12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</row>
    <row r="6" spans="1:12" ht="16.5" x14ac:dyDescent="0.3">
      <c r="A6" s="3" t="s">
        <v>5</v>
      </c>
      <c r="B6" s="3">
        <v>1992</v>
      </c>
      <c r="C6" s="3"/>
      <c r="D6" s="2"/>
      <c r="I6" s="2">
        <v>1992</v>
      </c>
      <c r="J6" s="2">
        <v>2024</v>
      </c>
      <c r="K6" s="2">
        <f>J6-I6</f>
        <v>32</v>
      </c>
      <c r="L6" s="2">
        <f>K6-60</f>
        <v>-28</v>
      </c>
    </row>
    <row r="7" spans="1:12" ht="16.5" x14ac:dyDescent="0.3">
      <c r="A7" s="3" t="s">
        <v>6</v>
      </c>
      <c r="B7" s="3">
        <f>B5-B6</f>
        <v>32</v>
      </c>
      <c r="C7" s="3"/>
      <c r="D7" s="2"/>
      <c r="I7" s="2"/>
      <c r="J7" s="2"/>
      <c r="K7" s="2"/>
    </row>
    <row r="8" spans="1:12" ht="16.5" x14ac:dyDescent="0.3">
      <c r="A8" s="3"/>
      <c r="B8" s="3">
        <f>B7-60</f>
        <v>-28</v>
      </c>
      <c r="C8" s="3"/>
      <c r="D8" s="2"/>
      <c r="H8" s="9"/>
      <c r="I8" s="10" t="s">
        <v>23</v>
      </c>
      <c r="J8" s="10" t="s">
        <v>25</v>
      </c>
      <c r="K8" s="10"/>
      <c r="L8">
        <v>30250</v>
      </c>
    </row>
    <row r="9" spans="1:12" ht="16.5" x14ac:dyDescent="0.3">
      <c r="A9" s="3" t="s">
        <v>7</v>
      </c>
      <c r="B9" s="5">
        <f>240*2500</f>
        <v>600000</v>
      </c>
      <c r="C9" s="5"/>
      <c r="D9" s="4"/>
      <c r="H9" s="9"/>
      <c r="I9" s="10"/>
      <c r="J9" s="10">
        <v>240</v>
      </c>
      <c r="K9" s="10"/>
      <c r="L9">
        <f>L8/10.764</f>
        <v>2810.2935711631367</v>
      </c>
    </row>
    <row r="10" spans="1:12" ht="16.5" x14ac:dyDescent="0.3">
      <c r="A10" s="3" t="s">
        <v>8</v>
      </c>
      <c r="B10" s="3"/>
      <c r="C10" s="3"/>
      <c r="D10" s="2"/>
      <c r="H10" s="9"/>
      <c r="I10" s="10"/>
      <c r="J10" s="10"/>
      <c r="K10" s="10"/>
    </row>
    <row r="11" spans="1:12" ht="16.5" x14ac:dyDescent="0.3">
      <c r="A11" s="3"/>
      <c r="B11" s="3"/>
      <c r="C11" s="3"/>
      <c r="D11" s="2"/>
      <c r="H11" s="9"/>
      <c r="I11" s="10"/>
      <c r="J11" s="10"/>
      <c r="K11" s="10"/>
    </row>
    <row r="12" spans="1:12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2" ht="16.5" x14ac:dyDescent="0.3">
      <c r="A13" s="3" t="s">
        <v>10</v>
      </c>
      <c r="B13" s="3">
        <f>B12*B7/60</f>
        <v>48</v>
      </c>
      <c r="C13" s="3"/>
      <c r="D13" s="2"/>
    </row>
    <row r="14" spans="1:12" ht="16.5" x14ac:dyDescent="0.3">
      <c r="A14" s="3"/>
      <c r="B14" s="6">
        <f>B13%</f>
        <v>0.48</v>
      </c>
      <c r="C14" s="6"/>
      <c r="D14" s="12"/>
    </row>
    <row r="15" spans="1:12" ht="16.5" x14ac:dyDescent="0.3">
      <c r="A15" s="3" t="s">
        <v>11</v>
      </c>
      <c r="B15" s="5">
        <f>ROUND((B9*B14),0)</f>
        <v>288000</v>
      </c>
      <c r="C15" s="5"/>
      <c r="D15" s="5"/>
      <c r="I15" t="s">
        <v>24</v>
      </c>
    </row>
    <row r="16" spans="1:12" ht="16.5" x14ac:dyDescent="0.3">
      <c r="A16" s="3" t="s">
        <v>2</v>
      </c>
      <c r="B16" s="5">
        <v>240</v>
      </c>
      <c r="C16" s="5"/>
      <c r="D16" s="4"/>
      <c r="H16" s="9"/>
      <c r="I16" s="10">
        <v>190</v>
      </c>
      <c r="J16">
        <f>I16*1.2</f>
        <v>228</v>
      </c>
      <c r="K16">
        <f>J9/I16</f>
        <v>1.263157894736842</v>
      </c>
    </row>
    <row r="17" spans="1:10" ht="16.5" x14ac:dyDescent="0.3">
      <c r="A17" s="3" t="s">
        <v>22</v>
      </c>
      <c r="B17" s="3">
        <v>17500</v>
      </c>
      <c r="C17" s="3"/>
      <c r="D17" s="2"/>
      <c r="H17" s="9"/>
      <c r="I17" s="10"/>
    </row>
    <row r="18" spans="1:10" ht="16.5" x14ac:dyDescent="0.3">
      <c r="A18" s="3" t="s">
        <v>12</v>
      </c>
      <c r="B18" s="5">
        <f>B17*B16</f>
        <v>4200000</v>
      </c>
      <c r="C18" s="5"/>
      <c r="D18" s="4"/>
      <c r="H18" s="9"/>
      <c r="I18" s="10"/>
    </row>
    <row r="19" spans="1:10" ht="16.5" x14ac:dyDescent="0.3">
      <c r="A19" s="7" t="s">
        <v>13</v>
      </c>
      <c r="B19" s="8">
        <f>B18-B15</f>
        <v>3912000</v>
      </c>
      <c r="C19" s="8"/>
      <c r="D19" s="13"/>
    </row>
    <row r="20" spans="1:10" ht="16.5" x14ac:dyDescent="0.3">
      <c r="A20" s="7" t="s">
        <v>14</v>
      </c>
      <c r="B20" s="8">
        <f>B19*0.9</f>
        <v>3520800</v>
      </c>
      <c r="C20" s="8"/>
      <c r="D20" s="13"/>
    </row>
    <row r="21" spans="1:10" ht="16.5" x14ac:dyDescent="0.3">
      <c r="A21" s="7" t="s">
        <v>15</v>
      </c>
      <c r="B21" s="8">
        <f>B19*0.8</f>
        <v>3129600</v>
      </c>
      <c r="C21" s="8"/>
      <c r="D21" s="13"/>
    </row>
    <row r="22" spans="1:10" ht="16.5" x14ac:dyDescent="0.3">
      <c r="A22" s="7" t="s">
        <v>16</v>
      </c>
      <c r="B22" s="8">
        <f>B19*0.03/12</f>
        <v>9780</v>
      </c>
      <c r="C22" s="8"/>
      <c r="D22" s="13"/>
    </row>
    <row r="24" spans="1:10" x14ac:dyDescent="0.25">
      <c r="B24" s="1">
        <f>B19/240</f>
        <v>16300</v>
      </c>
      <c r="C24" s="1"/>
      <c r="J24" s="14"/>
    </row>
    <row r="25" spans="1:10" x14ac:dyDescent="0.25">
      <c r="B25" s="1"/>
    </row>
    <row r="29" spans="1:10" x14ac:dyDescent="0.25">
      <c r="E29" t="s">
        <v>17</v>
      </c>
    </row>
    <row r="30" spans="1:10" x14ac:dyDescent="0.25">
      <c r="D30" s="2" t="s">
        <v>3</v>
      </c>
      <c r="E30" s="2" t="s">
        <v>18</v>
      </c>
      <c r="F30" s="2" t="s">
        <v>0</v>
      </c>
      <c r="G30" s="2" t="s">
        <v>19</v>
      </c>
      <c r="H30" s="2" t="s">
        <v>20</v>
      </c>
      <c r="I30" s="2"/>
    </row>
    <row r="31" spans="1:10" x14ac:dyDescent="0.25">
      <c r="D31" s="2">
        <v>240</v>
      </c>
      <c r="E31" s="18">
        <v>180</v>
      </c>
      <c r="F31" s="2">
        <v>4100000</v>
      </c>
      <c r="G31" s="2">
        <f t="shared" ref="G31:G36" si="0">F31/E31</f>
        <v>22777.777777777777</v>
      </c>
      <c r="H31" s="2">
        <f t="shared" ref="H31:H36" si="1">F31/D31</f>
        <v>17083.333333333332</v>
      </c>
      <c r="I31" s="2">
        <f>D31/E31</f>
        <v>1.3333333333333333</v>
      </c>
    </row>
    <row r="32" spans="1:10" x14ac:dyDescent="0.25">
      <c r="D32" s="2">
        <v>240</v>
      </c>
      <c r="E32" s="18"/>
      <c r="F32" s="2">
        <v>4250000</v>
      </c>
      <c r="G32" s="2" t="e">
        <f t="shared" si="0"/>
        <v>#DIV/0!</v>
      </c>
      <c r="H32" s="2">
        <f t="shared" si="1"/>
        <v>17708.333333333332</v>
      </c>
      <c r="I32" s="2"/>
    </row>
    <row r="33" spans="2:15" x14ac:dyDescent="0.25">
      <c r="D33" s="2">
        <v>225</v>
      </c>
      <c r="E33" s="18"/>
      <c r="F33" s="4">
        <v>4500000</v>
      </c>
      <c r="G33" s="2" t="e">
        <f t="shared" si="0"/>
        <v>#DIV/0!</v>
      </c>
      <c r="H33" s="2">
        <f t="shared" si="1"/>
        <v>20000</v>
      </c>
      <c r="I33" s="2" t="e">
        <f>D33/E33</f>
        <v>#DIV/0!</v>
      </c>
      <c r="K33">
        <f>E33*1.2</f>
        <v>0</v>
      </c>
      <c r="M33" s="1" t="e">
        <f>F33/K33</f>
        <v>#DIV/0!</v>
      </c>
    </row>
    <row r="34" spans="2:15" x14ac:dyDescent="0.25">
      <c r="D34" s="2"/>
      <c r="E34" s="18"/>
      <c r="F34" s="4"/>
      <c r="G34" s="2" t="e">
        <f t="shared" si="0"/>
        <v>#DIV/0!</v>
      </c>
      <c r="H34" s="2" t="e">
        <f t="shared" si="1"/>
        <v>#DIV/0!</v>
      </c>
      <c r="I34" s="2" t="e">
        <f>D34/E34</f>
        <v>#DIV/0!</v>
      </c>
    </row>
    <row r="35" spans="2:15" x14ac:dyDescent="0.25">
      <c r="D35" s="2"/>
      <c r="E35" s="2"/>
      <c r="F35" s="4"/>
      <c r="G35" s="2" t="e">
        <f t="shared" si="0"/>
        <v>#DIV/0!</v>
      </c>
      <c r="H35" s="2" t="e">
        <f t="shared" si="1"/>
        <v>#DIV/0!</v>
      </c>
      <c r="I35" s="2" t="e">
        <f>D35/E35</f>
        <v>#DIV/0!</v>
      </c>
      <c r="K35">
        <f>E35*1.2</f>
        <v>0</v>
      </c>
      <c r="M35" s="1" t="e">
        <f>F35/K35</f>
        <v>#DIV/0!</v>
      </c>
    </row>
    <row r="36" spans="2:15" x14ac:dyDescent="0.25">
      <c r="D36" s="2"/>
      <c r="E36" s="2"/>
      <c r="F36" s="2"/>
      <c r="G36" s="2" t="e">
        <f t="shared" si="0"/>
        <v>#DIV/0!</v>
      </c>
      <c r="H36" s="2" t="e">
        <f t="shared" si="1"/>
        <v>#DIV/0!</v>
      </c>
      <c r="I36" s="2" t="e">
        <f>D36/E36</f>
        <v>#DIV/0!</v>
      </c>
    </row>
    <row r="37" spans="2:15" x14ac:dyDescent="0.25">
      <c r="E37" t="s">
        <v>21</v>
      </c>
    </row>
    <row r="38" spans="2:15" x14ac:dyDescent="0.25">
      <c r="B38">
        <v>1</v>
      </c>
      <c r="C38">
        <f>F38/D38</f>
        <v>15040.618518518519</v>
      </c>
      <c r="D38">
        <f>E38*1.2</f>
        <v>270</v>
      </c>
      <c r="E38">
        <v>225</v>
      </c>
      <c r="F38">
        <v>4060967</v>
      </c>
      <c r="G38" s="2">
        <f>F38/E38</f>
        <v>18048.742222222223</v>
      </c>
      <c r="H38">
        <v>455000</v>
      </c>
      <c r="I38">
        <v>30000</v>
      </c>
      <c r="J38" s="2">
        <f t="shared" ref="J38:J43" si="2">I38+H38+F38</f>
        <v>4545967</v>
      </c>
      <c r="K38" s="2">
        <f>J38/E38</f>
        <v>20204.297777777778</v>
      </c>
      <c r="L38" s="4">
        <f>J38/719</f>
        <v>6322.6244784422806</v>
      </c>
      <c r="M38" s="2"/>
    </row>
    <row r="39" spans="2:15" x14ac:dyDescent="0.25">
      <c r="E39">
        <v>271</v>
      </c>
      <c r="F39">
        <v>3969000</v>
      </c>
      <c r="G39" s="2">
        <f>F39/E39</f>
        <v>14645.756457564576</v>
      </c>
      <c r="H39">
        <v>948000</v>
      </c>
      <c r="I39">
        <v>30000</v>
      </c>
      <c r="J39" s="2">
        <f t="shared" si="2"/>
        <v>4947000</v>
      </c>
      <c r="K39" s="2">
        <f t="shared" ref="K39:K43" si="3">J39/E39</f>
        <v>18254.61254612546</v>
      </c>
      <c r="L39" s="4" t="e">
        <f>J39/D39</f>
        <v>#DIV/0!</v>
      </c>
      <c r="M39" s="2" t="e">
        <f>F39/D39</f>
        <v>#DIV/0!</v>
      </c>
    </row>
    <row r="40" spans="2:15" x14ac:dyDescent="0.25">
      <c r="D40" s="2"/>
      <c r="E40" s="2"/>
      <c r="F40" s="2"/>
      <c r="G40" s="2" t="e">
        <f t="shared" ref="G40:G43" si="4">F40/E40</f>
        <v>#DIV/0!</v>
      </c>
      <c r="H40" s="2">
        <v>169500</v>
      </c>
      <c r="I40" s="2">
        <v>30000</v>
      </c>
      <c r="J40" s="2">
        <f t="shared" si="2"/>
        <v>199500</v>
      </c>
      <c r="K40" s="2" t="e">
        <f t="shared" si="3"/>
        <v>#DIV/0!</v>
      </c>
      <c r="L40" s="2" t="e">
        <f>J40/D40</f>
        <v>#DIV/0!</v>
      </c>
      <c r="M40" s="2"/>
      <c r="O40" s="1" t="e">
        <f>B24/G40</f>
        <v>#DIV/0!</v>
      </c>
    </row>
    <row r="41" spans="2:15" x14ac:dyDescent="0.25">
      <c r="D41" s="2"/>
      <c r="E41" s="2"/>
      <c r="F41" s="2"/>
      <c r="G41" s="2" t="e">
        <f t="shared" si="4"/>
        <v>#DIV/0!</v>
      </c>
      <c r="H41" s="2">
        <v>726000</v>
      </c>
      <c r="I41" s="2">
        <v>30000</v>
      </c>
      <c r="J41" s="2">
        <f t="shared" si="2"/>
        <v>756000</v>
      </c>
      <c r="K41" s="2" t="e">
        <f t="shared" si="3"/>
        <v>#DIV/0!</v>
      </c>
      <c r="L41" s="2"/>
      <c r="M41" s="2"/>
    </row>
    <row r="42" spans="2:15" x14ac:dyDescent="0.25">
      <c r="G42" s="2" t="e">
        <f t="shared" si="4"/>
        <v>#DIV/0!</v>
      </c>
      <c r="H42">
        <v>1200000</v>
      </c>
      <c r="I42" s="2">
        <v>30000</v>
      </c>
      <c r="J42" s="2">
        <f t="shared" si="2"/>
        <v>1230000</v>
      </c>
      <c r="K42" s="2" t="e">
        <f t="shared" si="3"/>
        <v>#DIV/0!</v>
      </c>
    </row>
    <row r="43" spans="2:15" x14ac:dyDescent="0.25">
      <c r="G43" s="15" t="e">
        <f t="shared" si="4"/>
        <v>#DIV/0!</v>
      </c>
      <c r="H43">
        <v>900000</v>
      </c>
      <c r="I43" s="2">
        <v>30000</v>
      </c>
      <c r="J43" s="2">
        <f t="shared" si="2"/>
        <v>930000</v>
      </c>
      <c r="K43" s="2" t="e">
        <f t="shared" si="3"/>
        <v>#DIV/0!</v>
      </c>
    </row>
    <row r="53" spans="6:9" x14ac:dyDescent="0.25">
      <c r="F53" s="11" t="s">
        <v>26</v>
      </c>
      <c r="G53" s="11" t="s">
        <v>27</v>
      </c>
      <c r="H53" s="11" t="s">
        <v>28</v>
      </c>
      <c r="I53" s="11" t="s">
        <v>29</v>
      </c>
    </row>
    <row r="54" spans="6:9" x14ac:dyDescent="0.25">
      <c r="F54" s="20">
        <v>4</v>
      </c>
      <c r="G54" s="20">
        <v>14</v>
      </c>
      <c r="H54" s="19" t="s">
        <v>31</v>
      </c>
      <c r="I54" s="19" t="s">
        <v>30</v>
      </c>
    </row>
    <row r="55" spans="6:9" x14ac:dyDescent="0.25">
      <c r="F55" s="20">
        <v>4</v>
      </c>
      <c r="G55" s="20">
        <v>14</v>
      </c>
      <c r="H55" s="19" t="s">
        <v>32</v>
      </c>
      <c r="I55" s="19" t="s">
        <v>33</v>
      </c>
    </row>
    <row r="56" spans="6:9" x14ac:dyDescent="0.25">
      <c r="F56" s="20">
        <v>5</v>
      </c>
      <c r="G56" s="20" t="s">
        <v>34</v>
      </c>
      <c r="H56" s="19" t="s">
        <v>35</v>
      </c>
      <c r="I56" s="19" t="s">
        <v>36</v>
      </c>
    </row>
    <row r="57" spans="6:9" x14ac:dyDescent="0.25">
      <c r="F57" s="20">
        <v>6</v>
      </c>
      <c r="G57" s="20" t="s">
        <v>37</v>
      </c>
      <c r="H57" s="19" t="s">
        <v>38</v>
      </c>
      <c r="I57" s="19" t="s">
        <v>39</v>
      </c>
    </row>
    <row r="58" spans="6:9" ht="45" x14ac:dyDescent="0.25">
      <c r="F58" s="20">
        <v>6</v>
      </c>
      <c r="G58" s="20" t="s">
        <v>46</v>
      </c>
      <c r="H58" s="19" t="s">
        <v>40</v>
      </c>
      <c r="I58" s="19" t="s">
        <v>41</v>
      </c>
    </row>
    <row r="59" spans="6:9" ht="30" x14ac:dyDescent="0.25">
      <c r="F59" s="20">
        <v>9</v>
      </c>
      <c r="G59" s="20">
        <v>19</v>
      </c>
      <c r="H59" s="19" t="s">
        <v>42</v>
      </c>
      <c r="I59" s="19" t="s">
        <v>43</v>
      </c>
    </row>
    <row r="60" spans="6:9" ht="30" x14ac:dyDescent="0.25">
      <c r="F60" s="20">
        <v>9</v>
      </c>
      <c r="G60" s="20">
        <v>20</v>
      </c>
      <c r="H60" s="19" t="s">
        <v>44</v>
      </c>
      <c r="I60" s="19" t="s">
        <v>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0" workbookViewId="0">
      <selection activeCell="D1" sqref="D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T1" sqref="T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6" sqref="S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AE36" sqref="AE3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2024-07-19T12:27:49Z</dcterms:modified>
</cp:coreProperties>
</file>