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July 2024\VIKRANT BAPU AHIRE - BOI\"/>
    </mc:Choice>
  </mc:AlternateContent>
  <xr:revisionPtr revIDLastSave="0" documentId="13_ncr:1_{4A8D58FE-3575-4D5E-8107-BD50936F3C74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W46" i="4" l="1"/>
  <c r="Q6" i="4"/>
  <c r="U10" i="13"/>
  <c r="F32" i="4"/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7" i="4"/>
  <c r="Q7" i="4" s="1"/>
  <c r="B7" i="4" s="1"/>
  <c r="C7" i="4" s="1"/>
  <c r="J7" i="4"/>
  <c r="I7" i="4"/>
  <c r="E7" i="4"/>
  <c r="A7" i="4"/>
  <c r="B6" i="4"/>
  <c r="C6" i="4" s="1"/>
  <c r="D6" i="4" s="1"/>
  <c r="J6" i="4"/>
  <c r="I6" i="4"/>
  <c r="E6" i="4"/>
  <c r="A6" i="4"/>
  <c r="Q5" i="4"/>
  <c r="B5" i="4" s="1"/>
  <c r="C5" i="4" s="1"/>
  <c r="D5" i="4" s="1"/>
  <c r="J5" i="4"/>
  <c r="I5" i="4"/>
  <c r="E5" i="4"/>
  <c r="A5" i="4"/>
  <c r="Q4" i="4"/>
  <c r="B4" i="4" s="1"/>
  <c r="C4" i="4" s="1"/>
  <c r="D4" i="4" s="1"/>
  <c r="J4" i="4"/>
  <c r="I4" i="4"/>
  <c r="E4" i="4"/>
  <c r="A4" i="4"/>
  <c r="F8" i="4" l="1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Q21" i="4" s="1"/>
  <c r="B21" i="4" s="1"/>
  <c r="C21" i="4" s="1"/>
  <c r="D21" i="4" s="1"/>
  <c r="J21" i="4"/>
  <c r="I21" i="4"/>
  <c r="E21" i="4"/>
  <c r="A21" i="4"/>
  <c r="P20" i="4"/>
  <c r="Q20" i="4" s="1"/>
  <c r="B20" i="4" s="1"/>
  <c r="C20" i="4" s="1"/>
  <c r="J20" i="4"/>
  <c r="I20" i="4"/>
  <c r="E20" i="4"/>
  <c r="A20" i="4"/>
  <c r="P19" i="4"/>
  <c r="Q19" i="4" s="1"/>
  <c r="B19" i="4" s="1"/>
  <c r="C19" i="4" s="1"/>
  <c r="D19" i="4" s="1"/>
  <c r="J19" i="4"/>
  <c r="I19" i="4"/>
  <c r="E19" i="4"/>
  <c r="A19" i="4"/>
  <c r="P18" i="4"/>
  <c r="Q18" i="4" s="1"/>
  <c r="B18" i="4" s="1"/>
  <c r="C18" i="4" s="1"/>
  <c r="D18" i="4" s="1"/>
  <c r="J18" i="4"/>
  <c r="I18" i="4"/>
  <c r="E18" i="4"/>
  <c r="A18" i="4"/>
  <c r="P17" i="4"/>
  <c r="Q17" i="4" s="1"/>
  <c r="B17" i="4" s="1"/>
  <c r="C17" i="4" s="1"/>
  <c r="D17" i="4" s="1"/>
  <c r="J17" i="4"/>
  <c r="I17" i="4"/>
  <c r="E17" i="4"/>
  <c r="A17" i="4"/>
  <c r="Q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Q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7" i="4" s="1"/>
  <c r="W32" i="4"/>
  <c r="W40" i="4"/>
  <c r="S39" i="4" l="1"/>
  <c r="S40" i="4" s="1"/>
  <c r="S42" i="4" s="1"/>
  <c r="W34" i="4"/>
  <c r="W38" i="4"/>
  <c r="W39" i="4" s="1"/>
  <c r="W42" i="4" s="1"/>
  <c r="W45" i="4" s="1"/>
  <c r="S41" i="4" l="1"/>
  <c r="W51" i="4" l="1"/>
  <c r="W47" i="4"/>
</calcChain>
</file>

<file path=xl/sharedStrings.xml><?xml version="1.0" encoding="utf-8"?>
<sst xmlns="http://schemas.openxmlformats.org/spreadsheetml/2006/main" count="49" uniqueCount="42">
  <si>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</si>
  <si>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</si>
  <si>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</si>
  <si>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</si>
  <si>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</si>
  <si>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</si>
  <si>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</si>
  <si>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</si>
  <si>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</si>
  <si>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</si>
  <si>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</si>
  <si>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</si>
  <si>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</si>
  <si>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</si>
  <si>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</si>
  <si>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</si>
  <si>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</si>
  <si>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</si>
  <si>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</si>
  <si>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</si>
  <si>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</si>
  <si>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</si>
  <si>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</si>
  <si>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</si>
  <si>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</si>
  <si>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</si>
  <si>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</si>
  <si>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</si>
  <si>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</si>
  <si>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</si>
  <si>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</si>
  <si>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</si>
  <si>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</si>
  <si>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</si>
  <si>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</si>
  <si>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</si>
  <si>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</si>
  <si>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</si>
  <si>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rate on CA</t>
  </si>
  <si>
    <t>Bank Of India ( RBC Virar ) - MR VIKRANT BAPU AHIRE AND MR VISHAL BAPU AHIRE</t>
  </si>
  <si>
    <t>Agree BUA</t>
  </si>
  <si>
    <t>As per OC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</si>
</sst>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  <xf numFmtId="4" fontId="1" fillId="2" borderId="0" xfId="0" applyNumberFormat="1" applyFont="1" applyFill="1"/>
    <xf numFmtId="0" fontId="0" fillId="2" borderId="0" xfId="0" applyFill="1"/>
    <xf numFmtId="4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153612</xdr:colOff>
      <xdr:row>39</xdr:row>
      <xdr:rowOff>124815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1555608-36EB-48D7-81F4-6C910242F9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688012" cy="709711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153612</xdr:colOff>
      <xdr:row>44</xdr:row>
      <xdr:rowOff>10537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2FC9B3E-CE6C-473D-AF03-416C876715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688012" cy="724953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134560</xdr:colOff>
      <xdr:row>38</xdr:row>
      <xdr:rowOff>58142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532FFD5-0B0F-4362-8302-E5B54BA5E0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668960" cy="710664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191718</xdr:colOff>
      <xdr:row>37</xdr:row>
      <xdr:rowOff>124753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CAF5B69-99B4-450C-8BEA-628A983190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26118" cy="66493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267928</xdr:colOff>
      <xdr:row>45</xdr:row>
      <xdr:rowOff>58168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2A76EE6-1E89-4C20-B9D5-522CBC340D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802328" cy="729716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51"/>
  <sheetViews>
    <sheetView tabSelected="1" topLeftCell="A7" zoomScaleNormal="100" workbookViewId="0">
      <selection activeCell="X31" sqref="X31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1" t="s">
        <v>36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437.5</v>
      </c>
      <c r="C3" s="4">
        <f>B3*1.2</f>
        <v>525</v>
      </c>
      <c r="D3" s="4">
        <f t="shared" ref="D3:D14" si="2">C3*1.2</f>
        <v>630</v>
      </c>
      <c r="E3" s="5">
        <f t="shared" ref="E3:E14" si="3">R3</f>
        <v>6200000</v>
      </c>
      <c r="F3" s="9">
        <f t="shared" ref="F3:F14" si="4">ROUND((E3/B3),0)</f>
        <v>14171</v>
      </c>
      <c r="G3" s="9">
        <f t="shared" ref="G3:G14" si="5">ROUND((E3/C3),0)</f>
        <v>11810</v>
      </c>
      <c r="H3" s="9">
        <f t="shared" ref="H3:H14" si="6">ROUND((E3/D3),0)</f>
        <v>9841</v>
      </c>
      <c r="I3" s="4" t="e">
        <f>#REF!</f>
        <v>#REF!</v>
      </c>
      <c r="J3" s="4">
        <f t="shared" ref="J3:J14" si="7">S3</f>
        <v>0</v>
      </c>
      <c r="O3">
        <v>0</v>
      </c>
      <c r="P3">
        <v>525</v>
      </c>
      <c r="Q3">
        <f t="shared" ref="P3:Q14" si="8">P3/1.2</f>
        <v>437.5</v>
      </c>
      <c r="R3" s="2">
        <v>6200000</v>
      </c>
    </row>
    <row r="4" spans="1:20" s="46" customFormat="1" x14ac:dyDescent="0.25">
      <c r="A4" s="44">
        <f t="shared" ref="A4:A9" si="9">N4</f>
        <v>0</v>
      </c>
      <c r="B4" s="44">
        <f t="shared" ref="B4:B9" si="10">Q4</f>
        <v>416.66666666666669</v>
      </c>
      <c r="C4" s="44">
        <f t="shared" ref="C4:C9" si="11">B4*1.2</f>
        <v>500</v>
      </c>
      <c r="D4" s="44">
        <f t="shared" ref="D4:D9" si="12">C4*1.2</f>
        <v>600</v>
      </c>
      <c r="E4" s="45">
        <f t="shared" ref="E4:E9" si="13">R4</f>
        <v>6500000</v>
      </c>
      <c r="F4" s="44">
        <f t="shared" ref="F4:F9" si="14">ROUND((E4/B4),0)</f>
        <v>15600</v>
      </c>
      <c r="G4" s="44">
        <f t="shared" ref="G4:G9" si="15">ROUND((E4/C4),0)</f>
        <v>13000</v>
      </c>
      <c r="H4" s="44">
        <f t="shared" ref="H4:H9" si="16">ROUND((E4/D4),0)</f>
        <v>10833</v>
      </c>
      <c r="I4" s="44" t="e">
        <f>#REF!</f>
        <v>#REF!</v>
      </c>
      <c r="J4" s="44">
        <f t="shared" ref="J4:J9" si="17">S4</f>
        <v>0</v>
      </c>
      <c r="O4" s="46">
        <v>0</v>
      </c>
      <c r="P4" s="46">
        <v>500</v>
      </c>
      <c r="Q4" s="46">
        <f t="shared" ref="Q4:Q9" si="18">P4/1.2</f>
        <v>416.66666666666669</v>
      </c>
      <c r="R4" s="47">
        <v>6500000</v>
      </c>
    </row>
    <row r="5" spans="1:20" s="46" customFormat="1" x14ac:dyDescent="0.25">
      <c r="A5" s="44">
        <f t="shared" si="9"/>
        <v>0</v>
      </c>
      <c r="B5" s="44">
        <f t="shared" si="10"/>
        <v>416.66666666666669</v>
      </c>
      <c r="C5" s="44">
        <f t="shared" si="11"/>
        <v>500</v>
      </c>
      <c r="D5" s="44">
        <f t="shared" si="12"/>
        <v>600</v>
      </c>
      <c r="E5" s="45">
        <f t="shared" si="13"/>
        <v>7200000</v>
      </c>
      <c r="F5" s="44">
        <f t="shared" si="14"/>
        <v>17280</v>
      </c>
      <c r="G5" s="44">
        <f t="shared" si="15"/>
        <v>14400</v>
      </c>
      <c r="H5" s="44">
        <f t="shared" si="16"/>
        <v>12000</v>
      </c>
      <c r="I5" s="44" t="e">
        <f>#REF!</f>
        <v>#REF!</v>
      </c>
      <c r="J5" s="44">
        <f t="shared" si="17"/>
        <v>0</v>
      </c>
      <c r="O5" s="46">
        <v>0</v>
      </c>
      <c r="P5" s="46">
        <v>500</v>
      </c>
      <c r="Q5" s="46">
        <f t="shared" si="18"/>
        <v>416.66666666666669</v>
      </c>
      <c r="R5" s="47">
        <v>7200000</v>
      </c>
    </row>
    <row r="6" spans="1:20" s="49" customFormat="1" x14ac:dyDescent="0.25">
      <c r="A6" s="9">
        <f t="shared" si="9"/>
        <v>0</v>
      </c>
      <c r="B6" s="9">
        <f t="shared" si="10"/>
        <v>416.66666666666669</v>
      </c>
      <c r="C6" s="9">
        <f t="shared" si="11"/>
        <v>500</v>
      </c>
      <c r="D6" s="9">
        <f t="shared" si="12"/>
        <v>600</v>
      </c>
      <c r="E6" s="48">
        <f t="shared" si="13"/>
        <v>7050000</v>
      </c>
      <c r="F6" s="9">
        <f t="shared" si="14"/>
        <v>16920</v>
      </c>
      <c r="G6" s="9">
        <f t="shared" si="15"/>
        <v>14100</v>
      </c>
      <c r="H6" s="9">
        <f t="shared" si="16"/>
        <v>11750</v>
      </c>
      <c r="I6" s="9" t="e">
        <f>#REF!</f>
        <v>#REF!</v>
      </c>
      <c r="J6" s="9">
        <f t="shared" si="17"/>
        <v>0</v>
      </c>
      <c r="O6" s="49">
        <v>0</v>
      </c>
      <c r="P6" s="49">
        <v>500</v>
      </c>
      <c r="Q6" s="49">
        <f t="shared" si="18"/>
        <v>416.66666666666669</v>
      </c>
      <c r="R6" s="50">
        <v>7050000</v>
      </c>
    </row>
    <row r="7" spans="1:20" x14ac:dyDescent="0.25">
      <c r="A7" s="4">
        <f t="shared" si="9"/>
        <v>0</v>
      </c>
      <c r="B7" s="4">
        <f t="shared" si="10"/>
        <v>0</v>
      </c>
      <c r="C7" s="4">
        <f t="shared" si="11"/>
        <v>0</v>
      </c>
      <c r="D7" s="4">
        <f t="shared" si="12"/>
        <v>0</v>
      </c>
      <c r="E7" s="5">
        <f t="shared" si="13"/>
        <v>0</v>
      </c>
      <c r="F7" s="9" t="e">
        <f t="shared" si="14"/>
        <v>#DIV/0!</v>
      </c>
      <c r="G7" s="9" t="e">
        <f t="shared" si="15"/>
        <v>#DIV/0!</v>
      </c>
      <c r="H7" s="9" t="e">
        <f t="shared" si="16"/>
        <v>#DIV/0!</v>
      </c>
      <c r="I7" s="4" t="e">
        <f>#REF!</f>
        <v>#REF!</v>
      </c>
      <c r="J7" s="4">
        <f t="shared" si="17"/>
        <v>0</v>
      </c>
      <c r="O7">
        <v>0</v>
      </c>
      <c r="P7">
        <f t="shared" ref="P7:P9" si="19">O7/1.2</f>
        <v>0</v>
      </c>
      <c r="Q7">
        <f t="shared" si="18"/>
        <v>0</v>
      </c>
      <c r="R7" s="2">
        <v>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9"/>
        <v>0</v>
      </c>
      <c r="Q8">
        <f t="shared" si="18"/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9"/>
        <v>0</v>
      </c>
      <c r="Q9">
        <f t="shared" si="18"/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1" t="s">
        <v>37</v>
      </c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</row>
    <row r="16" spans="1:20" s="46" customFormat="1" x14ac:dyDescent="0.25">
      <c r="A16" s="44">
        <f t="shared" ref="A16:A28" si="32">N16</f>
        <v>0</v>
      </c>
      <c r="B16" s="44">
        <f t="shared" ref="B16:B28" si="33">Q16</f>
        <v>450</v>
      </c>
      <c r="C16" s="44">
        <f>B16*1.2</f>
        <v>540</v>
      </c>
      <c r="D16" s="44">
        <f t="shared" ref="D16:D28" si="34">C16*1.2</f>
        <v>648</v>
      </c>
      <c r="E16" s="45">
        <f t="shared" ref="E16:E28" si="35">R16</f>
        <v>9300000</v>
      </c>
      <c r="F16" s="44">
        <f t="shared" ref="F16:F28" si="36">ROUND((E16/B16),0)</f>
        <v>20667</v>
      </c>
      <c r="G16" s="44">
        <f t="shared" ref="G16:G28" si="37">ROUND((E16/C16),0)</f>
        <v>17222</v>
      </c>
      <c r="H16" s="44">
        <f t="shared" ref="H16:H28" si="38">ROUND((E16/D16),0)</f>
        <v>14352</v>
      </c>
      <c r="I16" s="44" t="e">
        <f>#REF!</f>
        <v>#REF!</v>
      </c>
      <c r="J16" s="44">
        <f t="shared" ref="J16:J28" si="39">S16</f>
        <v>0</v>
      </c>
      <c r="O16" s="46">
        <v>0</v>
      </c>
      <c r="P16" s="46">
        <v>540</v>
      </c>
      <c r="Q16" s="46">
        <f t="shared" ref="P16:Q28" si="40">P16/1.2</f>
        <v>450</v>
      </c>
      <c r="R16" s="47">
        <v>9300000</v>
      </c>
    </row>
    <row r="17" spans="1:24" x14ac:dyDescent="0.25">
      <c r="A17" s="4">
        <f t="shared" si="32"/>
        <v>0</v>
      </c>
      <c r="B17" s="4">
        <f t="shared" si="33"/>
        <v>0</v>
      </c>
      <c r="C17" s="4">
        <f t="shared" ref="C17:C28" si="41">B17*1.2</f>
        <v>0</v>
      </c>
      <c r="D17" s="4">
        <f t="shared" si="34"/>
        <v>0</v>
      </c>
      <c r="E17" s="5">
        <f t="shared" si="35"/>
        <v>0</v>
      </c>
      <c r="F17" s="9" t="e">
        <f t="shared" si="36"/>
        <v>#DIV/0!</v>
      </c>
      <c r="G17" s="9" t="e">
        <f t="shared" si="37"/>
        <v>#DIV/0!</v>
      </c>
      <c r="H17" s="9" t="e">
        <f t="shared" si="38"/>
        <v>#DIV/0!</v>
      </c>
      <c r="I17" s="4" t="e">
        <f>#REF!</f>
        <v>#REF!</v>
      </c>
      <c r="J17" s="4">
        <f t="shared" si="39"/>
        <v>0</v>
      </c>
      <c r="O17">
        <v>0</v>
      </c>
      <c r="P17">
        <f t="shared" si="40"/>
        <v>0</v>
      </c>
      <c r="Q17">
        <f t="shared" si="40"/>
        <v>0</v>
      </c>
      <c r="R17" s="2">
        <v>0</v>
      </c>
    </row>
    <row r="18" spans="1:24" x14ac:dyDescent="0.25">
      <c r="A18" s="4">
        <f t="shared" si="32"/>
        <v>0</v>
      </c>
      <c r="B18" s="4">
        <f t="shared" si="33"/>
        <v>0</v>
      </c>
      <c r="C18" s="4">
        <f t="shared" si="41"/>
        <v>0</v>
      </c>
      <c r="D18" s="4">
        <f t="shared" si="34"/>
        <v>0</v>
      </c>
      <c r="E18" s="5">
        <f t="shared" si="35"/>
        <v>0</v>
      </c>
      <c r="F18" s="9" t="e">
        <f t="shared" si="36"/>
        <v>#DIV/0!</v>
      </c>
      <c r="G18" s="9" t="e">
        <f t="shared" si="37"/>
        <v>#DIV/0!</v>
      </c>
      <c r="H18" s="9" t="e">
        <f t="shared" si="38"/>
        <v>#DIV/0!</v>
      </c>
      <c r="I18" s="4" t="e">
        <f>#REF!</f>
        <v>#REF!</v>
      </c>
      <c r="J18" s="4">
        <f t="shared" si="39"/>
        <v>0</v>
      </c>
      <c r="O18">
        <v>0</v>
      </c>
      <c r="P18">
        <f t="shared" si="40"/>
        <v>0</v>
      </c>
      <c r="Q18">
        <f t="shared" si="40"/>
        <v>0</v>
      </c>
      <c r="R18" s="2">
        <v>0</v>
      </c>
    </row>
    <row r="19" spans="1:24" x14ac:dyDescent="0.25">
      <c r="A19" s="4">
        <f t="shared" si="32"/>
        <v>0</v>
      </c>
      <c r="B19" s="4">
        <f t="shared" si="33"/>
        <v>0</v>
      </c>
      <c r="C19" s="4">
        <f t="shared" si="41"/>
        <v>0</v>
      </c>
      <c r="D19" s="4">
        <f t="shared" si="34"/>
        <v>0</v>
      </c>
      <c r="E19" s="5">
        <f t="shared" si="35"/>
        <v>0</v>
      </c>
      <c r="F19" s="9" t="e">
        <f t="shared" si="36"/>
        <v>#DIV/0!</v>
      </c>
      <c r="G19" s="9" t="e">
        <f t="shared" si="37"/>
        <v>#DIV/0!</v>
      </c>
      <c r="H19" s="9" t="e">
        <f t="shared" si="38"/>
        <v>#DIV/0!</v>
      </c>
      <c r="I19" s="4" t="e">
        <f>#REF!</f>
        <v>#REF!</v>
      </c>
      <c r="J19" s="4">
        <f t="shared" si="39"/>
        <v>0</v>
      </c>
      <c r="O19">
        <v>0</v>
      </c>
      <c r="P19">
        <f t="shared" si="40"/>
        <v>0</v>
      </c>
      <c r="Q19">
        <f t="shared" si="40"/>
        <v>0</v>
      </c>
      <c r="R19" s="2">
        <v>0</v>
      </c>
    </row>
    <row r="20" spans="1:24" x14ac:dyDescent="0.25">
      <c r="A20" s="4">
        <f t="shared" si="32"/>
        <v>0</v>
      </c>
      <c r="B20" s="4">
        <f t="shared" si="33"/>
        <v>0</v>
      </c>
      <c r="C20" s="4">
        <f t="shared" si="41"/>
        <v>0</v>
      </c>
      <c r="D20" s="4">
        <f t="shared" si="34"/>
        <v>0</v>
      </c>
      <c r="E20" s="5">
        <f t="shared" si="35"/>
        <v>0</v>
      </c>
      <c r="F20" s="9" t="e">
        <f t="shared" si="36"/>
        <v>#DIV/0!</v>
      </c>
      <c r="G20" s="9" t="e">
        <f t="shared" si="37"/>
        <v>#DIV/0!</v>
      </c>
      <c r="H20" s="9" t="e">
        <f t="shared" si="38"/>
        <v>#DIV/0!</v>
      </c>
      <c r="I20" s="4" t="e">
        <f>#REF!</f>
        <v>#REF!</v>
      </c>
      <c r="J20" s="4">
        <f t="shared" si="39"/>
        <v>0</v>
      </c>
      <c r="O20">
        <v>0</v>
      </c>
      <c r="P20">
        <f t="shared" si="40"/>
        <v>0</v>
      </c>
      <c r="Q20">
        <f t="shared" si="40"/>
        <v>0</v>
      </c>
      <c r="R20" s="2">
        <v>0</v>
      </c>
    </row>
    <row r="21" spans="1:24" x14ac:dyDescent="0.25">
      <c r="A21" s="4">
        <f t="shared" si="32"/>
        <v>0</v>
      </c>
      <c r="B21" s="4">
        <f t="shared" si="33"/>
        <v>0</v>
      </c>
      <c r="C21" s="4">
        <f t="shared" si="41"/>
        <v>0</v>
      </c>
      <c r="D21" s="4">
        <f t="shared" si="34"/>
        <v>0</v>
      </c>
      <c r="E21" s="5">
        <f t="shared" si="35"/>
        <v>0</v>
      </c>
      <c r="F21" s="9" t="e">
        <f t="shared" si="36"/>
        <v>#DIV/0!</v>
      </c>
      <c r="G21" s="9" t="e">
        <f t="shared" si="37"/>
        <v>#DIV/0!</v>
      </c>
      <c r="H21" s="9" t="e">
        <f t="shared" si="38"/>
        <v>#DIV/0!</v>
      </c>
      <c r="I21" s="4" t="e">
        <f>#REF!</f>
        <v>#REF!</v>
      </c>
      <c r="J21" s="4">
        <f t="shared" si="39"/>
        <v>0</v>
      </c>
      <c r="O21">
        <v>0</v>
      </c>
      <c r="P21">
        <f t="shared" si="40"/>
        <v>0</v>
      </c>
      <c r="Q21">
        <f t="shared" si="40"/>
        <v>0</v>
      </c>
      <c r="R21" s="2">
        <v>0</v>
      </c>
    </row>
    <row r="22" spans="1:24" x14ac:dyDescent="0.25">
      <c r="A22" s="4">
        <f t="shared" ref="A22:A24" si="42">N22</f>
        <v>0</v>
      </c>
      <c r="B22" s="4">
        <f t="shared" ref="B22:B24" si="43">Q22</f>
        <v>0</v>
      </c>
      <c r="C22" s="4">
        <f t="shared" ref="C22:C24" si="44">B22*1.2</f>
        <v>0</v>
      </c>
      <c r="D22" s="4">
        <f t="shared" ref="D22:D24" si="45">C22*1.2</f>
        <v>0</v>
      </c>
      <c r="E22" s="5">
        <f t="shared" ref="E22:E24" si="46">R22</f>
        <v>0</v>
      </c>
      <c r="F22" s="9" t="e">
        <f t="shared" ref="F22:F24" si="47">ROUND((E22/B22),0)</f>
        <v>#DIV/0!</v>
      </c>
      <c r="G22" s="9" t="e">
        <f t="shared" ref="G22:G24" si="48">ROUND((E22/C22),0)</f>
        <v>#DIV/0!</v>
      </c>
      <c r="H22" s="9" t="e">
        <f t="shared" ref="H22:H24" si="49">ROUND((E22/D22),0)</f>
        <v>#DIV/0!</v>
      </c>
      <c r="I22" s="4" t="e">
        <f>#REF!</f>
        <v>#REF!</v>
      </c>
      <c r="J22" s="4">
        <f t="shared" ref="J22:J24" si="50">S22</f>
        <v>0</v>
      </c>
      <c r="O22">
        <v>0</v>
      </c>
      <c r="P22">
        <f t="shared" ref="P22:P24" si="51">O22/1.2</f>
        <v>0</v>
      </c>
      <c r="Q22">
        <f t="shared" ref="Q22:Q24" si="52">P22/1.2</f>
        <v>0</v>
      </c>
      <c r="R22" s="2">
        <v>0</v>
      </c>
    </row>
    <row r="23" spans="1:24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si="52"/>
        <v>0</v>
      </c>
      <c r="R23" s="2">
        <v>0</v>
      </c>
    </row>
    <row r="24" spans="1:24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4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14500</v>
      </c>
      <c r="X29" s="20" t="s">
        <v>38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2500</v>
      </c>
      <c r="X30" s="22"/>
    </row>
    <row r="31" spans="1:24" ht="15.75" x14ac:dyDescent="0.25">
      <c r="S31" s="10"/>
      <c r="T31" s="10"/>
      <c r="U31" s="17" t="s">
        <v>15</v>
      </c>
      <c r="V31" s="18"/>
      <c r="W31" s="19">
        <f>W29-W30</f>
        <v>12000</v>
      </c>
      <c r="X31" s="22"/>
    </row>
    <row r="32" spans="1:24" ht="15.75" x14ac:dyDescent="0.25">
      <c r="D32" t="s">
        <v>40</v>
      </c>
      <c r="E32">
        <v>48.790999999999997</v>
      </c>
      <c r="F32" s="7">
        <f>E32*10.764</f>
        <v>525.1863239999999</v>
      </c>
      <c r="G32" s="6"/>
      <c r="H32" s="6"/>
      <c r="S32" s="10"/>
      <c r="T32" s="10"/>
      <c r="U32" s="17" t="s">
        <v>16</v>
      </c>
      <c r="V32" s="18"/>
      <c r="W32" s="19">
        <f>W30</f>
        <v>2500</v>
      </c>
      <c r="X32" s="22"/>
    </row>
    <row r="33" spans="15:25" ht="15.75" x14ac:dyDescent="0.25">
      <c r="S33" s="10"/>
      <c r="T33" s="10"/>
      <c r="U33" s="17" t="s">
        <v>17</v>
      </c>
      <c r="V33" s="23"/>
      <c r="W33" s="24">
        <f>X33-X34</f>
        <v>29</v>
      </c>
      <c r="X33" s="25">
        <v>2024</v>
      </c>
    </row>
    <row r="34" spans="15:25" ht="15.75" x14ac:dyDescent="0.25">
      <c r="S34" s="10"/>
      <c r="T34" s="10"/>
      <c r="U34" s="17" t="s">
        <v>18</v>
      </c>
      <c r="V34" s="23"/>
      <c r="W34" s="24">
        <f>W35-W33</f>
        <v>31</v>
      </c>
      <c r="X34" s="31">
        <v>1995</v>
      </c>
      <c r="Y34" t="s">
        <v>41</v>
      </c>
    </row>
    <row r="35" spans="15:25" ht="15.75" x14ac:dyDescent="0.25">
      <c r="S35" s="10"/>
      <c r="T35" s="10"/>
      <c r="U35" s="17" t="s">
        <v>19</v>
      </c>
      <c r="V35" s="23"/>
      <c r="W35" s="24">
        <v>60</v>
      </c>
      <c r="X35" s="24"/>
    </row>
    <row r="36" spans="15:25" ht="39" customHeight="1" x14ac:dyDescent="0.25">
      <c r="P36" s="42" t="s">
        <v>39</v>
      </c>
      <c r="Q36" s="42"/>
      <c r="R36" s="42"/>
      <c r="S36" s="42"/>
      <c r="T36" s="43"/>
      <c r="U36" s="21" t="s">
        <v>20</v>
      </c>
      <c r="V36" s="23"/>
      <c r="W36" s="24">
        <f>90*W33/W35</f>
        <v>43.5</v>
      </c>
      <c r="X36" s="24"/>
    </row>
    <row r="37" spans="15:25" ht="15.75" x14ac:dyDescent="0.25">
      <c r="U37" s="17"/>
      <c r="V37" s="26"/>
      <c r="W37" s="27">
        <f>W36%</f>
        <v>0.435</v>
      </c>
      <c r="X37" s="27"/>
    </row>
    <row r="38" spans="15:25" ht="15.75" x14ac:dyDescent="0.25">
      <c r="P38" s="14" t="s">
        <v>31</v>
      </c>
      <c r="Q38" s="14" t="s">
        <v>32</v>
      </c>
      <c r="R38" s="14" t="s">
        <v>33</v>
      </c>
      <c r="S38" s="14" t="s">
        <v>34</v>
      </c>
      <c r="T38" s="12"/>
      <c r="U38" s="17" t="s">
        <v>21</v>
      </c>
      <c r="V38" s="18"/>
      <c r="W38" s="19">
        <f>W32*W37</f>
        <v>1087.5</v>
      </c>
      <c r="X38" s="22"/>
    </row>
    <row r="39" spans="15:25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1412.5</v>
      </c>
      <c r="X39" s="22"/>
    </row>
    <row r="40" spans="15:25" ht="15.75" x14ac:dyDescent="0.25">
      <c r="R40" s="6" t="s">
        <v>34</v>
      </c>
      <c r="S40" s="16">
        <f>SUM(S39:S39)</f>
        <v>0</v>
      </c>
      <c r="U40" s="17" t="s">
        <v>15</v>
      </c>
      <c r="V40" s="18"/>
      <c r="W40" s="19">
        <f>W31</f>
        <v>12000</v>
      </c>
      <c r="X40" s="22"/>
    </row>
    <row r="41" spans="15:25" ht="15.75" x14ac:dyDescent="0.25">
      <c r="R41" s="6" t="s">
        <v>25</v>
      </c>
      <c r="S41" s="16">
        <f>S40*90%</f>
        <v>0</v>
      </c>
      <c r="U41" s="23"/>
      <c r="V41" s="18"/>
      <c r="W41" s="19"/>
      <c r="X41" s="22"/>
    </row>
    <row r="42" spans="15:25" ht="15.75" x14ac:dyDescent="0.25">
      <c r="R42" s="6" t="s">
        <v>35</v>
      </c>
      <c r="S42" s="16">
        <f>S40*80%</f>
        <v>0</v>
      </c>
      <c r="U42" s="28" t="s">
        <v>23</v>
      </c>
      <c r="V42" s="29"/>
      <c r="W42" s="20">
        <f>W40+W39</f>
        <v>13412.5</v>
      </c>
      <c r="X42" s="22"/>
    </row>
    <row r="43" spans="15:25" ht="15.75" x14ac:dyDescent="0.25">
      <c r="S43" s="10"/>
      <c r="T43" s="10"/>
      <c r="U43" s="23"/>
      <c r="V43" s="23"/>
      <c r="W43" s="24"/>
      <c r="X43" s="24"/>
    </row>
    <row r="44" spans="15:25" ht="15.75" x14ac:dyDescent="0.25">
      <c r="S44" s="10"/>
      <c r="T44" s="10"/>
      <c r="U44" s="28" t="s">
        <v>32</v>
      </c>
      <c r="V44" s="30"/>
      <c r="W44" s="25">
        <v>525</v>
      </c>
      <c r="X44" s="24"/>
    </row>
    <row r="45" spans="15:25" ht="15.75" x14ac:dyDescent="0.25">
      <c r="P45" s="13" t="s">
        <v>30</v>
      </c>
      <c r="S45" s="10"/>
      <c r="T45" s="11"/>
      <c r="U45" s="17" t="s">
        <v>24</v>
      </c>
      <c r="V45" s="31"/>
      <c r="W45" s="32">
        <f>W42*W44+X46</f>
        <v>7041562.5</v>
      </c>
      <c r="X45" s="33"/>
    </row>
    <row r="46" spans="15:25" ht="15.75" x14ac:dyDescent="0.25">
      <c r="S46" s="11"/>
      <c r="T46" s="10"/>
      <c r="U46" s="17" t="s">
        <v>25</v>
      </c>
      <c r="V46" s="23"/>
      <c r="W46" s="34">
        <f>W45*0.9</f>
        <v>6337406.25</v>
      </c>
      <c r="X46" s="35"/>
    </row>
    <row r="47" spans="15:25" ht="15.75" x14ac:dyDescent="0.25">
      <c r="S47" s="10"/>
      <c r="T47" s="10"/>
      <c r="U47" s="17" t="s">
        <v>26</v>
      </c>
      <c r="V47" s="23"/>
      <c r="W47" s="34">
        <f>W45*0.8</f>
        <v>5633250</v>
      </c>
      <c r="X47" s="34"/>
    </row>
    <row r="48" spans="15:25" ht="15.75" x14ac:dyDescent="0.25">
      <c r="O48" s="10"/>
      <c r="P48" s="10"/>
      <c r="Q48" s="10"/>
      <c r="R48" s="10"/>
      <c r="S48" s="10"/>
      <c r="T48" s="10"/>
      <c r="U48" s="17"/>
      <c r="V48" s="23"/>
      <c r="W48" s="36"/>
      <c r="X48" s="24"/>
    </row>
    <row r="49" spans="21:24" ht="15.75" x14ac:dyDescent="0.25">
      <c r="U49" s="37" t="s">
        <v>27</v>
      </c>
      <c r="V49" s="38"/>
      <c r="W49" s="39">
        <f>W30*W44</f>
        <v>1312500</v>
      </c>
      <c r="X49" s="39"/>
    </row>
    <row r="50" spans="21:24" ht="15.75" x14ac:dyDescent="0.25">
      <c r="U50" s="17" t="s">
        <v>28</v>
      </c>
      <c r="V50" s="23"/>
      <c r="W50" s="36"/>
      <c r="X50" s="36"/>
    </row>
    <row r="51" spans="21:24" ht="15.75" x14ac:dyDescent="0.25">
      <c r="U51" s="40" t="s">
        <v>29</v>
      </c>
      <c r="V51" s="36"/>
      <c r="W51" s="34">
        <f>W45*0.025/12</f>
        <v>14669.921875</v>
      </c>
      <c r="X51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10:U44"/>
  <sheetViews>
    <sheetView zoomScaleNormal="100" workbookViewId="0">
      <selection activeCell="U9" sqref="U9"/>
    </sheetView>
  </sheetViews>
  <sheetFormatPr defaultRowHeight="15" x14ac:dyDescent="0.25"/>
  <sheetData>
    <row r="10" spans="20:21" x14ac:dyDescent="0.25">
      <c r="T10">
        <v>48.790999999999997</v>
      </c>
      <c r="U10">
        <f>T10*10.764</f>
        <v>525.1863239999999</v>
      </c>
    </row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T20" sqref="T20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S13" sqref="S13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>
      <selection activeCell="S21" sqref="S2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2024-07-19T09:38:35Z</dcterms:modified>
</cp:coreProperties>
</file>