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July 2024\ANJU MANOJ SURANA - SBI\"/>
    </mc:Choice>
  </mc:AlternateContent>
  <xr:revisionPtr revIDLastSave="0" documentId="13_ncr:1_{D19FF44B-02A7-47DA-B771-938627C15592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7" sheetId="19" r:id="rId7"/>
    <sheet name="Sheet6" sheetId="18" r:id="rId8"/>
    <sheet name="Sheet8" sheetId="20" r:id="rId9"/>
    <sheet name="Sheet9" sheetId="21" r:id="rId10"/>
    <sheet name="Sheet10" sheetId="22" r:id="rId11"/>
    <sheet name="Sheet14" sheetId="26" r:id="rId12"/>
    <sheet name="Sheet11" sheetId="23" r:id="rId13"/>
    <sheet name="Sheet12" sheetId="24" r:id="rId14"/>
    <sheet name="Sheet13" sheetId="25" r:id="rId15"/>
    <sheet name="Sheet15" sheetId="27" r:id="rId16"/>
  </sheets>
  <calcPr calcId="191029"/>
</workbook>
</file>

<file path=xl/calcChain.xml><?xml version="1.0" encoding="utf-8"?>
<calcChain xmlns="http://schemas.openxmlformats.org/spreadsheetml/2006/main">
  <c r="S15" i="27" l="1"/>
  <c r="S19" i="26"/>
  <c r="S19" i="20"/>
  <c r="F38" i="4" l="1"/>
  <c r="G33" i="4" l="1"/>
  <c r="W31" i="4" l="1"/>
  <c r="P9" i="4" l="1"/>
  <c r="Q9" i="4" s="1"/>
  <c r="B9" i="4" s="1"/>
  <c r="C9" i="4" s="1"/>
  <c r="D9" i="4" s="1"/>
  <c r="J9" i="4"/>
  <c r="I9" i="4"/>
  <c r="E9" i="4"/>
  <c r="H9" i="4" s="1"/>
  <c r="A9" i="4"/>
  <c r="Q8" i="4"/>
  <c r="B8" i="4" s="1"/>
  <c r="C8" i="4" s="1"/>
  <c r="D8" i="4" s="1"/>
  <c r="J8" i="4"/>
  <c r="I8" i="4"/>
  <c r="E8" i="4"/>
  <c r="A8" i="4"/>
  <c r="P24" i="4"/>
  <c r="B24" i="4" s="1"/>
  <c r="C24" i="4" s="1"/>
  <c r="D24" i="4" s="1"/>
  <c r="J24" i="4"/>
  <c r="I24" i="4"/>
  <c r="E24" i="4"/>
  <c r="A24" i="4"/>
  <c r="P23" i="4"/>
  <c r="Q23" i="4" s="1"/>
  <c r="B23" i="4" s="1"/>
  <c r="C23" i="4" s="1"/>
  <c r="D23" i="4" s="1"/>
  <c r="J23" i="4"/>
  <c r="I23" i="4"/>
  <c r="E23" i="4"/>
  <c r="A23" i="4"/>
  <c r="Q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Q4" i="4" s="1"/>
  <c r="B4" i="4" s="1"/>
  <c r="C4" i="4" s="1"/>
  <c r="D4" i="4" s="1"/>
  <c r="J4" i="4"/>
  <c r="I4" i="4"/>
  <c r="E4" i="4"/>
  <c r="A4" i="4"/>
  <c r="H8" i="4" l="1"/>
  <c r="H24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Q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Q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Q3" i="4" s="1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S41" i="4" l="1"/>
  <c r="W51" i="4" l="1"/>
  <c r="W47" i="4"/>
</calcChain>
</file>

<file path=xl/sharedStrings.xml><?xml version="1.0" encoding="utf-8"?>
<sst xmlns="http://schemas.openxmlformats.org/spreadsheetml/2006/main" count="51" uniqueCount="44">
  <si>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</si>
  <si>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</si>
  <si>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</si>
  <si>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</si>
  <si>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</si>
  <si>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</si>
  <si>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</si>
  <si>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</si>
  <si>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</si>
  <si>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</si>
  <si>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</si>
  <si>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</si>
  <si>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</si>
  <si>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</si>
  <si>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</si>
  <si>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</si>
  <si>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</si>
  <si>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</si>
  <si>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</si>
  <si>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</si>
  <si>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</si>
  <si>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</si>
  <si>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</si>
  <si>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</si>
  <si>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</si>
  <si>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</si>
  <si>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</si>
  <si>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</si>
  <si>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</si>
  <si>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</si>
  <si>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</si>
  <si>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</si>
  <si>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</si>
  <si>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</si>
  <si>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</si>
  <si>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</si>
  <si>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</si>
  <si>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</si>
  <si>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rate on CA</t>
  </si>
  <si>
    <t>Central Bank Of India ( BHAYANDER (EAST) - MRS. ANJU MANOJ SURANA</t>
  </si>
  <si>
    <t>As per OC</t>
  </si>
  <si>
    <t>Agree BUA</t>
  </si>
  <si>
    <t>Measured CA</t>
  </si>
  <si>
    <t>CA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</si>
</sst>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296507</xdr:colOff>
      <xdr:row>43</xdr:row>
      <xdr:rowOff>86816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30EEA-28CC-44AF-8338-9F1111250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30907" cy="782111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229823</xdr:colOff>
      <xdr:row>37</xdr:row>
      <xdr:rowOff>29510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6C75F8D-1220-4955-9755-8C6823506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64223" cy="669701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15</xdr:col>
      <xdr:colOff>248876</xdr:colOff>
      <xdr:row>39</xdr:row>
      <xdr:rowOff>96300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EFB493-75B9-4A7E-A9E5-EC48E7F197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0"/>
          <a:ext cx="8783276" cy="752580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182191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D432E-DEC2-4F9E-A5B9-D40C770A17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16591" cy="8630854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239349</xdr:colOff>
      <xdr:row>46</xdr:row>
      <xdr:rowOff>153618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37021C2-B346-43FA-9A01-E067870C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73749" cy="872611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201244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D94B66-F022-46E0-B081-C16791EE85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35644" cy="8659433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220297</xdr:colOff>
      <xdr:row>38</xdr:row>
      <xdr:rowOff>77221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1185A0-0E41-4E4A-A4E4-0C1706BE70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54697" cy="73162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553463</xdr:colOff>
      <xdr:row>36</xdr:row>
      <xdr:rowOff>96061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E2D0B92-FEB8-43BD-AD4A-1B84F9C27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259063" cy="581106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</xdr:colOff>
      <xdr:row>0</xdr:row>
      <xdr:rowOff>0</xdr:rowOff>
    </xdr:from>
    <xdr:to>
      <xdr:col>13</xdr:col>
      <xdr:colOff>96274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E708F51-0CBD-4C53-B9E1-8783E1861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85800" y="0"/>
          <a:ext cx="7335274" cy="568721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162969</xdr:colOff>
      <xdr:row>33</xdr:row>
      <xdr:rowOff>77015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479E8FA-89C5-4EBC-9E70-CE7FA0A64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478169" cy="583964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496305</xdr:colOff>
      <xdr:row>36</xdr:row>
      <xdr:rowOff>134140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C696AB-13AA-4A0B-9012-76FF38BF55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201905" cy="565864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36</xdr:row>
      <xdr:rowOff>931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F57FB9D-FC53-44E2-A1C5-0FFBC6FB96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66843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33</xdr:row>
      <xdr:rowOff>19930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8A8B863-A7CD-42F3-93F9-3DAA5039BB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30643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48823</xdr:colOff>
      <xdr:row>33</xdr:row>
      <xdr:rowOff>181851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34EE6-DA62-4637-9D2E-426B15448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583223" cy="627785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67875</xdr:colOff>
      <xdr:row>35</xdr:row>
      <xdr:rowOff>172378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FA83FD4-ACF9-4A47-80EB-3D8691982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02275" cy="664937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R29" sqref="R29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270.83333333333337</v>
      </c>
      <c r="C3" s="4">
        <f>B3*1.2</f>
        <v>325.00000000000006</v>
      </c>
      <c r="D3" s="4">
        <f t="shared" ref="D3:D14" si="2">C3*1.2</f>
        <v>390.00000000000006</v>
      </c>
      <c r="E3" s="5">
        <f t="shared" ref="E3:E14" si="3">R3</f>
        <v>4250000</v>
      </c>
      <c r="F3" s="9">
        <f t="shared" ref="F3:F14" si="4">ROUND((E3/B3),0)</f>
        <v>15692</v>
      </c>
      <c r="G3" s="9">
        <f t="shared" ref="G3:G14" si="5">ROUND((E3/C3),0)</f>
        <v>13077</v>
      </c>
      <c r="H3" s="9">
        <f t="shared" ref="H3:H14" si="6">ROUND((E3/D3),0)</f>
        <v>10897</v>
      </c>
      <c r="I3" s="4" t="e">
        <f>#REF!</f>
        <v>#REF!</v>
      </c>
      <c r="J3" s="4">
        <f t="shared" ref="J3:J14" si="7">S3</f>
        <v>0</v>
      </c>
      <c r="O3">
        <v>390</v>
      </c>
      <c r="P3">
        <f t="shared" ref="P3:Q14" si="8">O3/1.2</f>
        <v>325</v>
      </c>
      <c r="Q3">
        <f t="shared" si="8"/>
        <v>270.83333333333337</v>
      </c>
      <c r="R3" s="2">
        <v>4250000</v>
      </c>
    </row>
    <row r="4" spans="1:20" x14ac:dyDescent="0.25">
      <c r="A4" s="4">
        <f t="shared" ref="A4:A9" si="9">N4</f>
        <v>0</v>
      </c>
      <c r="B4" s="4">
        <f t="shared" ref="B4:B9" si="10">Q4</f>
        <v>270.83333333333337</v>
      </c>
      <c r="C4" s="4">
        <f t="shared" ref="C4:C9" si="11">B4*1.2</f>
        <v>325.00000000000006</v>
      </c>
      <c r="D4" s="4">
        <f t="shared" ref="D4:D9" si="12">C4*1.2</f>
        <v>390.00000000000006</v>
      </c>
      <c r="E4" s="5">
        <f t="shared" ref="E4:E9" si="13">R4</f>
        <v>3000000</v>
      </c>
      <c r="F4" s="9">
        <f t="shared" ref="F4:F9" si="14">ROUND((E4/B4),0)</f>
        <v>11077</v>
      </c>
      <c r="G4" s="9">
        <f t="shared" ref="G4:G9" si="15">ROUND((E4/C4),0)</f>
        <v>9231</v>
      </c>
      <c r="H4" s="9">
        <f t="shared" ref="H4:H9" si="16">ROUND((E4/D4),0)</f>
        <v>7692</v>
      </c>
      <c r="I4" s="4" t="e">
        <f>#REF!</f>
        <v>#REF!</v>
      </c>
      <c r="J4" s="4">
        <f t="shared" ref="J4:J9" si="17">S4</f>
        <v>0</v>
      </c>
      <c r="O4">
        <v>390</v>
      </c>
      <c r="P4">
        <f t="shared" ref="P4:P9" si="18">O4/1.2</f>
        <v>325</v>
      </c>
      <c r="Q4">
        <f t="shared" ref="Q4:Q9" si="19">P4/1.2</f>
        <v>270.83333333333337</v>
      </c>
      <c r="R4" s="2">
        <v>3000000</v>
      </c>
    </row>
    <row r="5" spans="1:20" x14ac:dyDescent="0.25">
      <c r="A5" s="4">
        <f t="shared" si="9"/>
        <v>0</v>
      </c>
      <c r="B5" s="4">
        <f t="shared" si="10"/>
        <v>586</v>
      </c>
      <c r="C5" s="4">
        <f t="shared" si="11"/>
        <v>703.19999999999993</v>
      </c>
      <c r="D5" s="4">
        <f t="shared" si="12"/>
        <v>843.83999999999992</v>
      </c>
      <c r="E5" s="5">
        <f t="shared" si="13"/>
        <v>6022000</v>
      </c>
      <c r="F5" s="9">
        <f t="shared" si="14"/>
        <v>10276</v>
      </c>
      <c r="G5" s="9">
        <f t="shared" si="15"/>
        <v>8564</v>
      </c>
      <c r="H5" s="9">
        <f t="shared" si="16"/>
        <v>7136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586</v>
      </c>
      <c r="R5" s="2">
        <v>6022000</v>
      </c>
    </row>
    <row r="6" spans="1:20" x14ac:dyDescent="0.25">
      <c r="A6" s="4">
        <f t="shared" si="9"/>
        <v>0</v>
      </c>
      <c r="B6" s="4">
        <f t="shared" si="10"/>
        <v>560</v>
      </c>
      <c r="C6" s="4">
        <f t="shared" si="11"/>
        <v>672</v>
      </c>
      <c r="D6" s="4">
        <f t="shared" si="12"/>
        <v>806.4</v>
      </c>
      <c r="E6" s="5">
        <f t="shared" si="13"/>
        <v>5355000</v>
      </c>
      <c r="F6" s="9">
        <f t="shared" si="14"/>
        <v>9563</v>
      </c>
      <c r="G6" s="9">
        <f t="shared" si="15"/>
        <v>7969</v>
      </c>
      <c r="H6" s="9">
        <f t="shared" si="16"/>
        <v>6641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560</v>
      </c>
      <c r="R6" s="2">
        <v>5355000</v>
      </c>
    </row>
    <row r="7" spans="1:20" x14ac:dyDescent="0.25">
      <c r="A7" s="4">
        <f t="shared" si="9"/>
        <v>0</v>
      </c>
      <c r="B7" s="4">
        <f t="shared" si="10"/>
        <v>861</v>
      </c>
      <c r="C7" s="4">
        <f t="shared" si="11"/>
        <v>1033.2</v>
      </c>
      <c r="D7" s="4">
        <f t="shared" si="12"/>
        <v>1239.8399999999999</v>
      </c>
      <c r="E7" s="5">
        <f t="shared" si="13"/>
        <v>8225000</v>
      </c>
      <c r="F7" s="9">
        <f t="shared" si="14"/>
        <v>9553</v>
      </c>
      <c r="G7" s="9">
        <f t="shared" si="15"/>
        <v>7961</v>
      </c>
      <c r="H7" s="9">
        <f t="shared" si="16"/>
        <v>6634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861</v>
      </c>
      <c r="R7" s="2">
        <v>8225000</v>
      </c>
    </row>
    <row r="8" spans="1:20" s="46" customFormat="1" x14ac:dyDescent="0.25">
      <c r="A8" s="44">
        <f t="shared" si="9"/>
        <v>0</v>
      </c>
      <c r="B8" s="44">
        <f t="shared" si="10"/>
        <v>420.83333333333337</v>
      </c>
      <c r="C8" s="44">
        <f t="shared" si="11"/>
        <v>505</v>
      </c>
      <c r="D8" s="44">
        <f t="shared" si="12"/>
        <v>606</v>
      </c>
      <c r="E8" s="45">
        <f t="shared" si="13"/>
        <v>5273000</v>
      </c>
      <c r="F8" s="44">
        <f t="shared" si="14"/>
        <v>12530</v>
      </c>
      <c r="G8" s="44">
        <f t="shared" si="15"/>
        <v>10442</v>
      </c>
      <c r="H8" s="44">
        <f t="shared" si="16"/>
        <v>8701</v>
      </c>
      <c r="I8" s="44" t="e">
        <f>#REF!</f>
        <v>#REF!</v>
      </c>
      <c r="J8" s="44">
        <f t="shared" si="17"/>
        <v>0</v>
      </c>
      <c r="O8" s="46">
        <v>0</v>
      </c>
      <c r="P8" s="46">
        <v>505</v>
      </c>
      <c r="Q8" s="46">
        <f t="shared" si="19"/>
        <v>420.83333333333337</v>
      </c>
      <c r="R8" s="47">
        <v>5273000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541.66666666666674</v>
      </c>
      <c r="C16" s="4">
        <f>B16*1.2</f>
        <v>650.00000000000011</v>
      </c>
      <c r="D16" s="4">
        <f t="shared" ref="D16:D28" si="34">C16*1.2</f>
        <v>780.00000000000011</v>
      </c>
      <c r="E16" s="5">
        <f t="shared" ref="E16:E28" si="35">R16</f>
        <v>6775000</v>
      </c>
      <c r="F16" s="9">
        <f t="shared" ref="F16:F28" si="36">ROUND((E16/B16),0)</f>
        <v>12508</v>
      </c>
      <c r="G16" s="9">
        <f t="shared" ref="G16:G28" si="37">ROUND((E16/C16),0)</f>
        <v>10423</v>
      </c>
      <c r="H16" s="9">
        <f t="shared" ref="H16:H28" si="38">ROUND((E16/D16),0)</f>
        <v>8686</v>
      </c>
      <c r="I16" s="4" t="e">
        <f>#REF!</f>
        <v>#REF!</v>
      </c>
      <c r="J16" s="4">
        <f t="shared" ref="J16:J28" si="39">S16</f>
        <v>0</v>
      </c>
      <c r="O16">
        <v>0</v>
      </c>
      <c r="P16">
        <v>650</v>
      </c>
      <c r="Q16">
        <f t="shared" ref="P16:Q28" si="40">P16/1.2</f>
        <v>541.66666666666674</v>
      </c>
      <c r="R16" s="2">
        <v>6775000</v>
      </c>
    </row>
    <row r="17" spans="1:24" x14ac:dyDescent="0.25">
      <c r="A17" s="4">
        <f t="shared" si="32"/>
        <v>0</v>
      </c>
      <c r="B17" s="4">
        <f t="shared" si="33"/>
        <v>434</v>
      </c>
      <c r="C17" s="4">
        <f t="shared" ref="C17:C28" si="41">B17*1.2</f>
        <v>520.79999999999995</v>
      </c>
      <c r="D17" s="4">
        <f t="shared" si="34"/>
        <v>624.95999999999992</v>
      </c>
      <c r="E17" s="5">
        <f t="shared" si="35"/>
        <v>6999000</v>
      </c>
      <c r="F17" s="9">
        <f t="shared" si="36"/>
        <v>16127</v>
      </c>
      <c r="G17" s="9">
        <f t="shared" si="37"/>
        <v>13439</v>
      </c>
      <c r="H17" s="9">
        <f t="shared" si="38"/>
        <v>11199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434</v>
      </c>
      <c r="R17" s="2">
        <v>6999000</v>
      </c>
    </row>
    <row r="18" spans="1:24" x14ac:dyDescent="0.25">
      <c r="A18" s="4">
        <f t="shared" si="32"/>
        <v>0</v>
      </c>
      <c r="B18" s="4">
        <f t="shared" si="33"/>
        <v>486</v>
      </c>
      <c r="C18" s="4">
        <f t="shared" si="41"/>
        <v>583.19999999999993</v>
      </c>
      <c r="D18" s="4">
        <f t="shared" si="34"/>
        <v>699.83999999999992</v>
      </c>
      <c r="E18" s="5">
        <f t="shared" si="35"/>
        <v>5000000</v>
      </c>
      <c r="F18" s="9">
        <f t="shared" si="36"/>
        <v>10288</v>
      </c>
      <c r="G18" s="9">
        <f t="shared" si="37"/>
        <v>8573</v>
      </c>
      <c r="H18" s="9">
        <f t="shared" si="38"/>
        <v>7144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486</v>
      </c>
      <c r="R18" s="2">
        <v>5000000</v>
      </c>
    </row>
    <row r="19" spans="1:24" x14ac:dyDescent="0.25">
      <c r="A19" s="4">
        <f t="shared" si="32"/>
        <v>0</v>
      </c>
      <c r="B19" s="4">
        <f t="shared" si="33"/>
        <v>760</v>
      </c>
      <c r="C19" s="4">
        <f t="shared" si="41"/>
        <v>912</v>
      </c>
      <c r="D19" s="4">
        <f t="shared" si="34"/>
        <v>1094.3999999999999</v>
      </c>
      <c r="E19" s="5">
        <f t="shared" si="35"/>
        <v>6598000</v>
      </c>
      <c r="F19" s="9">
        <f t="shared" si="36"/>
        <v>8682</v>
      </c>
      <c r="G19" s="9">
        <f t="shared" si="37"/>
        <v>7235</v>
      </c>
      <c r="H19" s="9">
        <f t="shared" si="38"/>
        <v>6029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760</v>
      </c>
      <c r="R19" s="2">
        <v>6598000</v>
      </c>
    </row>
    <row r="20" spans="1:24" x14ac:dyDescent="0.25">
      <c r="A20" s="4">
        <f t="shared" si="32"/>
        <v>0</v>
      </c>
      <c r="B20" s="4">
        <f t="shared" si="33"/>
        <v>591</v>
      </c>
      <c r="C20" s="4">
        <f t="shared" si="41"/>
        <v>709.19999999999993</v>
      </c>
      <c r="D20" s="4">
        <f t="shared" si="34"/>
        <v>851.03999999999985</v>
      </c>
      <c r="E20" s="5">
        <f t="shared" si="35"/>
        <v>7165000</v>
      </c>
      <c r="F20" s="9">
        <f t="shared" si="36"/>
        <v>12124</v>
      </c>
      <c r="G20" s="9">
        <f t="shared" si="37"/>
        <v>10103</v>
      </c>
      <c r="H20" s="9">
        <f t="shared" si="38"/>
        <v>8419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591</v>
      </c>
      <c r="R20" s="2">
        <v>7165000</v>
      </c>
    </row>
    <row r="21" spans="1:24" s="46" customFormat="1" x14ac:dyDescent="0.25">
      <c r="A21" s="44">
        <f t="shared" si="32"/>
        <v>0</v>
      </c>
      <c r="B21" s="44">
        <f t="shared" si="33"/>
        <v>288</v>
      </c>
      <c r="C21" s="44">
        <f t="shared" si="41"/>
        <v>345.59999999999997</v>
      </c>
      <c r="D21" s="44">
        <f t="shared" si="34"/>
        <v>414.71999999999997</v>
      </c>
      <c r="E21" s="45">
        <f t="shared" si="35"/>
        <v>5200000</v>
      </c>
      <c r="F21" s="44">
        <f t="shared" si="36"/>
        <v>18056</v>
      </c>
      <c r="G21" s="44">
        <f t="shared" si="37"/>
        <v>15046</v>
      </c>
      <c r="H21" s="44">
        <f t="shared" si="38"/>
        <v>12539</v>
      </c>
      <c r="I21" s="44" t="e">
        <f>#REF!</f>
        <v>#REF!</v>
      </c>
      <c r="J21" s="44">
        <f t="shared" si="39"/>
        <v>0</v>
      </c>
      <c r="O21" s="46">
        <v>0</v>
      </c>
      <c r="P21" s="46">
        <f t="shared" si="40"/>
        <v>0</v>
      </c>
      <c r="Q21" s="46">
        <v>288</v>
      </c>
      <c r="R21" s="47">
        <v>5200000</v>
      </c>
    </row>
    <row r="22" spans="1:24" x14ac:dyDescent="0.25">
      <c r="A22" s="4">
        <f t="shared" ref="A22:A24" si="42">N22</f>
        <v>0</v>
      </c>
      <c r="B22" s="4">
        <f t="shared" ref="B22:B24" si="43">Q22</f>
        <v>429.16666666666669</v>
      </c>
      <c r="C22" s="4">
        <f t="shared" ref="C22:C24" si="44">B22*1.2</f>
        <v>515</v>
      </c>
      <c r="D22" s="4">
        <f t="shared" ref="D22:D24" si="45">C22*1.2</f>
        <v>618</v>
      </c>
      <c r="E22" s="5">
        <f t="shared" ref="E22:E24" si="46">R22</f>
        <v>7000000</v>
      </c>
      <c r="F22" s="9">
        <f t="shared" ref="F22:F24" si="47">ROUND((E22/B22),0)</f>
        <v>16311</v>
      </c>
      <c r="G22" s="9">
        <f t="shared" ref="G22:G24" si="48">ROUND((E22/C22),0)</f>
        <v>13592</v>
      </c>
      <c r="H22" s="9">
        <f t="shared" ref="H22:H24" si="49">ROUND((E22/D22),0)</f>
        <v>11327</v>
      </c>
      <c r="I22" s="4" t="e">
        <f>#REF!</f>
        <v>#REF!</v>
      </c>
      <c r="J22" s="4">
        <f t="shared" ref="J22:J24" si="50">S22</f>
        <v>0</v>
      </c>
      <c r="O22">
        <v>0</v>
      </c>
      <c r="P22">
        <v>515</v>
      </c>
      <c r="Q22">
        <f t="shared" ref="Q22:Q24" si="51">P22/1.2</f>
        <v>429.16666666666669</v>
      </c>
      <c r="R22" s="2">
        <v>7000000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ref="P22:P24" si="52">O23/1.2</f>
        <v>0</v>
      </c>
      <c r="Q23">
        <f t="shared" si="51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400</v>
      </c>
      <c r="C24" s="4">
        <f t="shared" si="44"/>
        <v>480</v>
      </c>
      <c r="D24" s="4">
        <f t="shared" si="45"/>
        <v>576</v>
      </c>
      <c r="E24" s="5">
        <f t="shared" si="46"/>
        <v>7900000</v>
      </c>
      <c r="F24" s="9">
        <f t="shared" si="47"/>
        <v>19750</v>
      </c>
      <c r="G24" s="9">
        <f t="shared" si="48"/>
        <v>16458</v>
      </c>
      <c r="H24" s="9">
        <f t="shared" si="49"/>
        <v>13715</v>
      </c>
      <c r="I24" s="4" t="e">
        <f>#REF!</f>
        <v>#REF!</v>
      </c>
      <c r="J24" s="4">
        <f t="shared" si="50"/>
        <v>0</v>
      </c>
      <c r="O24">
        <v>0</v>
      </c>
      <c r="P24">
        <f t="shared" si="52"/>
        <v>0</v>
      </c>
      <c r="Q24">
        <v>400</v>
      </c>
      <c r="R24" s="2">
        <v>7900000</v>
      </c>
    </row>
    <row r="25" spans="1:24" s="46" customFormat="1" x14ac:dyDescent="0.25">
      <c r="A25" s="44">
        <f t="shared" si="32"/>
        <v>0</v>
      </c>
      <c r="B25" s="44">
        <f t="shared" si="33"/>
        <v>458.33333333333337</v>
      </c>
      <c r="C25" s="44">
        <f t="shared" si="41"/>
        <v>550</v>
      </c>
      <c r="D25" s="44">
        <f t="shared" si="34"/>
        <v>660</v>
      </c>
      <c r="E25" s="45">
        <f t="shared" si="35"/>
        <v>7900000</v>
      </c>
      <c r="F25" s="44">
        <f t="shared" si="36"/>
        <v>17236</v>
      </c>
      <c r="G25" s="44">
        <f t="shared" si="37"/>
        <v>14364</v>
      </c>
      <c r="H25" s="44">
        <f t="shared" si="38"/>
        <v>11970</v>
      </c>
      <c r="I25" s="44" t="e">
        <f>#REF!</f>
        <v>#REF!</v>
      </c>
      <c r="J25" s="44">
        <f t="shared" si="39"/>
        <v>0</v>
      </c>
      <c r="O25" s="46">
        <v>0</v>
      </c>
      <c r="P25" s="46">
        <v>550</v>
      </c>
      <c r="Q25" s="46">
        <f t="shared" si="40"/>
        <v>458.33333333333337</v>
      </c>
      <c r="R25" s="47">
        <v>7900000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16000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13500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72.95</v>
      </c>
      <c r="G33">
        <f>F33*10.764</f>
        <v>785.23379999999997</v>
      </c>
      <c r="S33" s="10"/>
      <c r="T33" s="10"/>
      <c r="U33" s="17" t="s">
        <v>17</v>
      </c>
      <c r="V33" s="23"/>
      <c r="W33" s="24">
        <f>X33-X34</f>
        <v>3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57</v>
      </c>
      <c r="X34" s="31">
        <v>2021</v>
      </c>
      <c r="Y34" t="s">
        <v>40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39</v>
      </c>
      <c r="Q36" s="42"/>
      <c r="R36" s="42"/>
      <c r="S36" s="42"/>
      <c r="T36" s="43"/>
      <c r="U36" s="21" t="s">
        <v>20</v>
      </c>
      <c r="V36" s="23"/>
      <c r="W36" s="24">
        <f>90*W33/W35</f>
        <v>4.5</v>
      </c>
      <c r="X36" s="24"/>
    </row>
    <row r="37" spans="5:25" ht="15.75" x14ac:dyDescent="0.25">
      <c r="E37" t="s">
        <v>42</v>
      </c>
      <c r="F37" s="7">
        <v>563</v>
      </c>
      <c r="U37" s="17"/>
      <c r="V37" s="26"/>
      <c r="W37" s="27">
        <v>0</v>
      </c>
      <c r="X37" s="27"/>
    </row>
    <row r="38" spans="5:25" ht="15.75" x14ac:dyDescent="0.25">
      <c r="F38" s="7">
        <f>G33/F37</f>
        <v>1.3947314387211367</v>
      </c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13500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16000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43</v>
      </c>
      <c r="V44" s="30"/>
      <c r="W44" s="25">
        <v>563</v>
      </c>
      <c r="X44" s="24" t="s">
        <v>42</v>
      </c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9008000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W45*0.98</f>
        <v>8827840</v>
      </c>
      <c r="X46" s="35"/>
    </row>
    <row r="47" spans="5:25" ht="15.75" x14ac:dyDescent="0.25">
      <c r="S47" s="10"/>
      <c r="T47" s="10"/>
      <c r="U47" s="17" t="s">
        <v>26</v>
      </c>
      <c r="V47" s="23"/>
      <c r="W47" s="34">
        <f>W45*0.8</f>
        <v>7206400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1407500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18766.666666666668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S19" sqref="S19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16" sqref="T16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5EDFBC-3309-4B30-BA2E-E51ADCA0F2FC}">
  <dimension ref="R19:S19"/>
  <sheetViews>
    <sheetView workbookViewId="0">
      <selection activeCell="S19" sqref="S19"/>
    </sheetView>
  </sheetViews>
  <sheetFormatPr defaultRowHeight="15" x14ac:dyDescent="0.25"/>
  <sheetData>
    <row r="19" spans="18:19" x14ac:dyDescent="0.25">
      <c r="R19">
        <v>46.95</v>
      </c>
      <c r="S19">
        <f>R19*10.764</f>
        <v>505.3698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12" sqref="R1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topLeftCell="A4"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942947-9866-43F9-B7F9-7C4046698D1C}">
  <dimension ref="A1"/>
  <sheetViews>
    <sheetView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1FC63-C861-43A8-8B7A-4E7DFEC3FF17}">
  <dimension ref="S12:S15"/>
  <sheetViews>
    <sheetView workbookViewId="0">
      <selection activeCell="S20" sqref="S20"/>
    </sheetView>
  </sheetViews>
  <sheetFormatPr defaultRowHeight="15" x14ac:dyDescent="0.25"/>
  <cols>
    <col min="19" max="19" width="26" customWidth="1"/>
  </cols>
  <sheetData>
    <row r="12" spans="19:19" x14ac:dyDescent="0.25">
      <c r="S12">
        <v>4900000</v>
      </c>
    </row>
    <row r="13" spans="19:19" x14ac:dyDescent="0.25">
      <c r="S13">
        <v>343000</v>
      </c>
    </row>
    <row r="14" spans="19:19" x14ac:dyDescent="0.25">
      <c r="S14">
        <v>30000</v>
      </c>
    </row>
    <row r="15" spans="19:19" x14ac:dyDescent="0.25">
      <c r="S15">
        <f>SUM(S12:S14)</f>
        <v>5273000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S9" sqref="S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3" workbookViewId="0">
      <selection activeCell="Q21" sqref="Q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C3" sqref="C3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T14" sqref="T14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Q19" sqref="Q19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X13" sqref="X1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6:S19"/>
  <sheetViews>
    <sheetView zoomScaleNormal="100" workbookViewId="0">
      <selection activeCell="S22" sqref="S22"/>
    </sheetView>
  </sheetViews>
  <sheetFormatPr defaultRowHeight="15" x14ac:dyDescent="0.25"/>
  <cols>
    <col min="19" max="19" width="29.140625" customWidth="1"/>
  </cols>
  <sheetData>
    <row r="16" spans="19:19" x14ac:dyDescent="0.25">
      <c r="S16">
        <v>5600000</v>
      </c>
    </row>
    <row r="17" spans="19:19" x14ac:dyDescent="0.25">
      <c r="S17">
        <v>392000</v>
      </c>
    </row>
    <row r="18" spans="19:19" x14ac:dyDescent="0.25">
      <c r="S18">
        <v>30000</v>
      </c>
    </row>
    <row r="19" spans="19:19" x14ac:dyDescent="0.25">
      <c r="S19">
        <f>SUM(S16:S18)</f>
        <v>6022000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</vt:lpstr>
      <vt:lpstr>Sheet2</vt:lpstr>
      <vt:lpstr>Sheet3</vt:lpstr>
      <vt:lpstr>Sheet4</vt:lpstr>
      <vt:lpstr>Sheet5</vt:lpstr>
      <vt:lpstr>Sheet7</vt:lpstr>
      <vt:lpstr>Sheet6</vt:lpstr>
      <vt:lpstr>Sheet8</vt:lpstr>
      <vt:lpstr>Sheet9</vt:lpstr>
      <vt:lpstr>Sheet10</vt:lpstr>
      <vt:lpstr>Sheet14</vt:lpstr>
      <vt:lpstr>Sheet11</vt:lpstr>
      <vt:lpstr>Sheet12</vt:lpstr>
      <vt:lpstr>Sheet13</vt:lpstr>
      <vt:lpstr>Sheet15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2024-07-18T09:44:51Z</dcterms:modified>
</cp:coreProperties>
</file>