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SURYA DEO PRASAD - SBI\"/>
    </mc:Choice>
  </mc:AlternateContent>
  <xr:revisionPtr revIDLastSave="0" documentId="13_ncr:1_{797D7693-A437-4A73-AC5E-78B5F4568AA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5" i="21" l="1"/>
  <c r="S13" i="20"/>
  <c r="W13" i="19"/>
  <c r="X11" i="18"/>
  <c r="Q21" i="4"/>
  <c r="G33" i="4"/>
  <c r="G32" i="4"/>
  <c r="F33" i="4"/>
  <c r="G31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<sst xmlns="http://schemas.openxmlformats.org/spreadsheetml/2006/main" count="48" uniqueCount="41">
  <si>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</si>
  <si>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</si>
  <si>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</si>
  <si>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</si>
  <si>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</si>
  <si>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</si>
  <si>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</si>
  <si>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</si>
  <si>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</si>
  <si>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</si>
  <si>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</si>
  <si>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</si>
  <si>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</si>
  <si>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</si>
  <si>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</si>
  <si>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</si>
  <si>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</si>
  <si>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</si>
  <si>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</si>
  <si>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</si>
  <si>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</si>
  <si>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</si>
  <si>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</si>
  <si>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</si>
  <si>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</si>
  <si>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</si>
  <si>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</si>
  <si>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</si>
  <si>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</si>
  <si>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</si>
  <si>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</si>
  <si>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</si>
  <si>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</si>
  <si>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</si>
  <si>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</si>
  <si>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</si>
  <si>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</si>
  <si>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</si>
  <si>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</si>
  <si>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Panvel ) - SURYA DEO PRASAD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</si>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</sst>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401127</xdr:colOff>
      <xdr:row>49</xdr:row>
      <xdr:rowOff>115555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1282EF-3143-4223-B3A3-5D57C08A1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716327" cy="8992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324916</xdr:colOff>
      <xdr:row>53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87C055-7601-4805-9A78-029BBAD37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640116" cy="90214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325086</xdr:colOff>
      <xdr:row>41</xdr:row>
      <xdr:rowOff>20116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509B31-E2EB-40FA-97E4-1A1FC2571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59486" cy="76401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44</xdr:row>
      <xdr:rowOff>39202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E0836E-1A41-495A-958F-FEFF351AB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78973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66675</xdr:rowOff>
    </xdr:from>
    <xdr:to>
      <xdr:col>14</xdr:col>
      <xdr:colOff>334594</xdr:colOff>
      <xdr:row>40</xdr:row>
      <xdr:rowOff>134317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8A5424-C3A5-4598-BF97-B3AD53EB5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28675"/>
          <a:ext cx="8735644" cy="692564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201244</xdr:colOff>
      <xdr:row>40</xdr:row>
      <xdr:rowOff>163011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0AA38A-D730-413F-9221-70BE327A3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35644" cy="778301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438150</xdr:colOff>
      <xdr:row>0</xdr:row>
      <xdr:rowOff>19050</xdr:rowOff>
    </xdr:from>
    <xdr:to>
      <xdr:col>16</xdr:col>
      <xdr:colOff>591762</xdr:colOff>
      <xdr:row>42</xdr:row>
      <xdr:rowOff>172588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3EC70E-69BB-4048-9422-D5DC7338C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7350" y="19050"/>
          <a:ext cx="8688012" cy="81545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41</xdr:row>
      <xdr:rowOff>86801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D239B1-98A0-486D-8502-B4E44D641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77068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41</xdr:row>
      <xdr:rowOff>67748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E59C5A-0A41-4CE6-88BC-87ACE6133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7687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1"/>
  <sheetViews>
    <sheetView tabSelected="1" topLeftCell="A13" zoomScaleNormal="100" workbookViewId="0">
      <selection activeCell="P36" sqref="P36:T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35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658</v>
      </c>
      <c r="C3" s="4">
        <f>B3*1.2</f>
        <v>789.6</v>
      </c>
      <c r="D3" s="4">
        <f t="shared" ref="D3:D14" si="2">C3*1.2</f>
        <v>947.52</v>
      </c>
      <c r="E3" s="5">
        <f t="shared" ref="E3:E14" si="3">R3</f>
        <v>8240360</v>
      </c>
      <c r="F3" s="9">
        <f t="shared" ref="F3:F14" si="4">ROUND((E3/B3),0)</f>
        <v>12523</v>
      </c>
      <c r="G3" s="9">
        <f t="shared" ref="G3:G14" si="5">ROUND((E3/C3),0)</f>
        <v>10436</v>
      </c>
      <c r="H3" s="9">
        <f t="shared" ref="H3:H14" si="6">ROUND((E3/D3),0)</f>
        <v>8697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658</v>
      </c>
      <c r="R3" s="2">
        <v>8240360</v>
      </c>
    </row>
    <row r="4" spans="1:20" x14ac:dyDescent="0.25">
      <c r="A4" s="4">
        <f t="shared" ref="A4:A9" si="9">N4</f>
        <v>0</v>
      </c>
      <c r="B4" s="4">
        <f t="shared" ref="B4:B9" si="10">Q4</f>
        <v>648</v>
      </c>
      <c r="C4" s="4">
        <f t="shared" ref="C4:C9" si="11">B4*1.2</f>
        <v>777.6</v>
      </c>
      <c r="D4" s="4">
        <f t="shared" ref="D4:D9" si="12">C4*1.2</f>
        <v>933.12</v>
      </c>
      <c r="E4" s="5">
        <f t="shared" ref="E4:E9" si="13">R4</f>
        <v>7846290</v>
      </c>
      <c r="F4" s="9">
        <f t="shared" ref="F4:F9" si="14">ROUND((E4/B4),0)</f>
        <v>12108</v>
      </c>
      <c r="G4" s="9">
        <f t="shared" ref="G4:G9" si="15">ROUND((E4/C4),0)</f>
        <v>10090</v>
      </c>
      <c r="H4" s="9">
        <f t="shared" ref="H4:H9" si="16">ROUND((E4/D4),0)</f>
        <v>8409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648</v>
      </c>
      <c r="R4" s="2">
        <v>7846290</v>
      </c>
    </row>
    <row r="5" spans="1:20" x14ac:dyDescent="0.25">
      <c r="A5" s="4">
        <f t="shared" si="9"/>
        <v>0</v>
      </c>
      <c r="B5" s="4">
        <f t="shared" si="10"/>
        <v>658</v>
      </c>
      <c r="C5" s="4">
        <f t="shared" si="11"/>
        <v>789.6</v>
      </c>
      <c r="D5" s="4">
        <f t="shared" si="12"/>
        <v>947.52</v>
      </c>
      <c r="E5" s="5">
        <f t="shared" si="13"/>
        <v>8060000</v>
      </c>
      <c r="F5" s="9">
        <f t="shared" si="14"/>
        <v>12249</v>
      </c>
      <c r="G5" s="9">
        <f t="shared" si="15"/>
        <v>10208</v>
      </c>
      <c r="H5" s="9">
        <f t="shared" si="16"/>
        <v>8506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658</v>
      </c>
      <c r="R5" s="2">
        <v>8060000</v>
      </c>
    </row>
    <row r="6" spans="1:20" s="47" customFormat="1" x14ac:dyDescent="0.25">
      <c r="A6" s="45">
        <f t="shared" si="9"/>
        <v>0</v>
      </c>
      <c r="B6" s="45">
        <f t="shared" si="10"/>
        <v>732</v>
      </c>
      <c r="C6" s="45">
        <f t="shared" si="11"/>
        <v>878.4</v>
      </c>
      <c r="D6" s="45">
        <f t="shared" si="12"/>
        <v>1054.08</v>
      </c>
      <c r="E6" s="46">
        <f t="shared" si="13"/>
        <v>10009623</v>
      </c>
      <c r="F6" s="45">
        <f t="shared" si="14"/>
        <v>13674</v>
      </c>
      <c r="G6" s="45">
        <f t="shared" si="15"/>
        <v>11395</v>
      </c>
      <c r="H6" s="45">
        <f t="shared" si="16"/>
        <v>9496</v>
      </c>
      <c r="I6" s="45" t="e">
        <f>#REF!</f>
        <v>#REF!</v>
      </c>
      <c r="J6" s="45">
        <f t="shared" si="17"/>
        <v>0</v>
      </c>
      <c r="O6" s="47">
        <v>0</v>
      </c>
      <c r="P6" s="47">
        <f t="shared" si="18"/>
        <v>0</v>
      </c>
      <c r="Q6" s="47">
        <v>732</v>
      </c>
      <c r="R6" s="48">
        <v>10009623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7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36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s="47" customFormat="1" x14ac:dyDescent="0.25">
      <c r="A16" s="45">
        <f t="shared" ref="A16:A28" si="32">N16</f>
        <v>0</v>
      </c>
      <c r="B16" s="45">
        <f t="shared" ref="B16:B28" si="33">Q16</f>
        <v>642</v>
      </c>
      <c r="C16" s="45">
        <f>B16*1.2</f>
        <v>770.4</v>
      </c>
      <c r="D16" s="45">
        <f t="shared" ref="D16:D28" si="34">C16*1.2</f>
        <v>924.4799999999999</v>
      </c>
      <c r="E16" s="46">
        <f t="shared" ref="E16:E28" si="35">R16</f>
        <v>10100000</v>
      </c>
      <c r="F16" s="45">
        <f t="shared" ref="F16:F28" si="36">ROUND((E16/B16),0)</f>
        <v>15732</v>
      </c>
      <c r="G16" s="45">
        <f t="shared" ref="G16:G28" si="37">ROUND((E16/C16),0)</f>
        <v>13110</v>
      </c>
      <c r="H16" s="45">
        <f t="shared" ref="H16:H28" si="38">ROUND((E16/D16),0)</f>
        <v>10925</v>
      </c>
      <c r="I16" s="45" t="e">
        <f>#REF!</f>
        <v>#REF!</v>
      </c>
      <c r="J16" s="45">
        <f t="shared" ref="J16:J28" si="39">S16</f>
        <v>0</v>
      </c>
      <c r="O16" s="47">
        <v>0</v>
      </c>
      <c r="P16" s="47">
        <f t="shared" ref="P16:Q28" si="40">O16/1.2</f>
        <v>0</v>
      </c>
      <c r="Q16" s="47">
        <v>642</v>
      </c>
      <c r="R16" s="48">
        <v>10100000</v>
      </c>
    </row>
    <row r="17" spans="1:24" x14ac:dyDescent="0.25">
      <c r="A17" s="4">
        <f t="shared" si="32"/>
        <v>0</v>
      </c>
      <c r="B17" s="4">
        <f t="shared" si="33"/>
        <v>955</v>
      </c>
      <c r="C17" s="4">
        <f t="shared" ref="C17:C28" si="41">B17*1.2</f>
        <v>1146</v>
      </c>
      <c r="D17" s="4">
        <f t="shared" si="34"/>
        <v>1375.2</v>
      </c>
      <c r="E17" s="5">
        <f t="shared" si="35"/>
        <v>17200000</v>
      </c>
      <c r="F17" s="9">
        <f t="shared" si="36"/>
        <v>18010</v>
      </c>
      <c r="G17" s="9">
        <f t="shared" si="37"/>
        <v>15009</v>
      </c>
      <c r="H17" s="9">
        <f t="shared" si="38"/>
        <v>12507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955</v>
      </c>
      <c r="R17" s="2">
        <v>17200000</v>
      </c>
    </row>
    <row r="18" spans="1:24" x14ac:dyDescent="0.25">
      <c r="A18" s="4">
        <f t="shared" si="32"/>
        <v>0</v>
      </c>
      <c r="B18" s="4">
        <f t="shared" si="33"/>
        <v>955</v>
      </c>
      <c r="C18" s="4">
        <f t="shared" si="41"/>
        <v>1146</v>
      </c>
      <c r="D18" s="4">
        <f t="shared" si="34"/>
        <v>1375.2</v>
      </c>
      <c r="E18" s="5">
        <f t="shared" si="35"/>
        <v>14700000</v>
      </c>
      <c r="F18" s="9">
        <f t="shared" si="36"/>
        <v>15393</v>
      </c>
      <c r="G18" s="9">
        <f t="shared" si="37"/>
        <v>12827</v>
      </c>
      <c r="H18" s="9">
        <f t="shared" si="38"/>
        <v>10689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955</v>
      </c>
      <c r="R18" s="2">
        <v>14700000</v>
      </c>
    </row>
    <row r="19" spans="1:24" x14ac:dyDescent="0.25">
      <c r="A19" s="4">
        <f t="shared" si="32"/>
        <v>0</v>
      </c>
      <c r="B19" s="4">
        <f t="shared" si="33"/>
        <v>605</v>
      </c>
      <c r="C19" s="4">
        <f t="shared" si="41"/>
        <v>726</v>
      </c>
      <c r="D19" s="4">
        <f t="shared" si="34"/>
        <v>871.19999999999993</v>
      </c>
      <c r="E19" s="5">
        <f t="shared" si="35"/>
        <v>8790000</v>
      </c>
      <c r="F19" s="9">
        <f t="shared" si="36"/>
        <v>14529</v>
      </c>
      <c r="G19" s="9">
        <f t="shared" si="37"/>
        <v>12107</v>
      </c>
      <c r="H19" s="9">
        <f t="shared" si="38"/>
        <v>10090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605</v>
      </c>
      <c r="R19" s="2">
        <v>8790000</v>
      </c>
    </row>
    <row r="20" spans="1:24" s="47" customFormat="1" x14ac:dyDescent="0.25">
      <c r="A20" s="45">
        <f t="shared" si="32"/>
        <v>0</v>
      </c>
      <c r="B20" s="45">
        <f t="shared" si="33"/>
        <v>732</v>
      </c>
      <c r="C20" s="45">
        <f t="shared" si="41"/>
        <v>878.4</v>
      </c>
      <c r="D20" s="45">
        <f t="shared" si="34"/>
        <v>1054.08</v>
      </c>
      <c r="E20" s="46">
        <f t="shared" si="35"/>
        <v>10600000</v>
      </c>
      <c r="F20" s="45">
        <f t="shared" si="36"/>
        <v>14481</v>
      </c>
      <c r="G20" s="45">
        <f t="shared" si="37"/>
        <v>12067</v>
      </c>
      <c r="H20" s="45">
        <f t="shared" si="38"/>
        <v>10056</v>
      </c>
      <c r="I20" s="45" t="e">
        <f>#REF!</f>
        <v>#REF!</v>
      </c>
      <c r="J20" s="45">
        <f t="shared" si="39"/>
        <v>0</v>
      </c>
      <c r="O20" s="47">
        <v>0</v>
      </c>
      <c r="P20" s="47">
        <f t="shared" si="40"/>
        <v>0</v>
      </c>
      <c r="Q20" s="47">
        <v>732</v>
      </c>
      <c r="R20" s="48">
        <v>10600000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14000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40</v>
      </c>
      <c r="F31" s="7">
        <v>61.66</v>
      </c>
      <c r="G31">
        <f>F31*10.764</f>
        <v>663.70823999999993</v>
      </c>
      <c r="S31" s="10"/>
      <c r="T31" s="10"/>
      <c r="U31" s="17" t="s">
        <v>15</v>
      </c>
      <c r="V31" s="18"/>
      <c r="W31" s="19">
        <f>W29-W30</f>
        <v>11500</v>
      </c>
      <c r="X31" s="22"/>
    </row>
    <row r="32" spans="1:24" ht="15.75" x14ac:dyDescent="0.25">
      <c r="F32" s="7">
        <v>6.59</v>
      </c>
      <c r="G32">
        <f>F32*10.764</f>
        <v>70.934759999999997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6:24" ht="15.75" x14ac:dyDescent="0.25">
      <c r="F33" s="7">
        <f>SUM(F31:F32)</f>
        <v>68.25</v>
      </c>
      <c r="G33">
        <f>SUM(G31:G32)</f>
        <v>734.64299999999992</v>
      </c>
      <c r="S33" s="10"/>
      <c r="T33" s="10"/>
      <c r="U33" s="17" t="s">
        <v>17</v>
      </c>
      <c r="V33" s="23"/>
      <c r="W33" s="24">
        <f>X33-X34</f>
        <v>-2</v>
      </c>
      <c r="X33" s="25">
        <v>2024</v>
      </c>
    </row>
    <row r="34" spans="6:24" ht="15.75" x14ac:dyDescent="0.25">
      <c r="S34" s="10"/>
      <c r="T34" s="10"/>
      <c r="U34" s="17" t="s">
        <v>18</v>
      </c>
      <c r="V34" s="23"/>
      <c r="W34" s="24">
        <f>W35-W33</f>
        <v>62</v>
      </c>
      <c r="X34" s="41">
        <v>2026</v>
      </c>
    </row>
    <row r="35" spans="6:24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4" ht="39" customHeight="1" x14ac:dyDescent="0.25">
      <c r="P36" s="43" t="s">
        <v>39</v>
      </c>
      <c r="Q36" s="43"/>
      <c r="R36" s="43"/>
      <c r="S36" s="43"/>
      <c r="T36" s="44"/>
      <c r="U36" s="21" t="s">
        <v>20</v>
      </c>
      <c r="V36" s="23"/>
      <c r="W36" s="24">
        <f>90*W33/W35</f>
        <v>-3</v>
      </c>
      <c r="X36" s="24"/>
    </row>
    <row r="37" spans="6:24" ht="15.75" x14ac:dyDescent="0.25">
      <c r="U37" s="17"/>
      <c r="V37" s="26"/>
      <c r="W37" s="27">
        <v>0</v>
      </c>
      <c r="X37" s="27"/>
    </row>
    <row r="38" spans="6:24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6:24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6:24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11500</v>
      </c>
      <c r="X40" s="22"/>
    </row>
    <row r="41" spans="6:24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6:24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14000</v>
      </c>
      <c r="X42" s="22"/>
    </row>
    <row r="43" spans="6:24" ht="15.75" x14ac:dyDescent="0.25">
      <c r="S43" s="10"/>
      <c r="T43" s="10"/>
      <c r="U43" s="23"/>
      <c r="V43" s="23"/>
      <c r="W43" s="24"/>
      <c r="X43" s="24"/>
    </row>
    <row r="44" spans="6:24" ht="15.75" x14ac:dyDescent="0.25">
      <c r="S44" s="10"/>
      <c r="T44" s="10"/>
      <c r="U44" s="28" t="s">
        <v>37</v>
      </c>
      <c r="V44" s="30"/>
      <c r="W44" s="25">
        <v>735</v>
      </c>
      <c r="X44" s="24"/>
    </row>
    <row r="45" spans="6:24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10290000</v>
      </c>
      <c r="X45" s="33"/>
    </row>
    <row r="46" spans="6:24" ht="15.75" x14ac:dyDescent="0.25">
      <c r="S46" s="11"/>
      <c r="T46" s="10"/>
      <c r="U46" s="17" t="s">
        <v>24</v>
      </c>
      <c r="V46" s="23"/>
      <c r="W46" s="34">
        <f>W45*0.98</f>
        <v>10084200</v>
      </c>
      <c r="X46" s="35"/>
    </row>
    <row r="47" spans="6:24" ht="15.75" x14ac:dyDescent="0.25">
      <c r="S47" s="10"/>
      <c r="T47" s="10"/>
      <c r="U47" s="17" t="s">
        <v>25</v>
      </c>
      <c r="V47" s="23"/>
      <c r="W47" s="34">
        <f>W45*0.8</f>
        <v>8232000</v>
      </c>
      <c r="X47" s="34"/>
    </row>
    <row r="48" spans="6:24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1837500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21437.5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S15:T15"/>
  <sheetViews>
    <sheetView zoomScaleNormal="100" workbookViewId="0">
      <selection activeCell="T15" sqref="T15"/>
    </sheetView>
  </sheetViews>
  <sheetFormatPr defaultRowHeight="15" x14ac:dyDescent="0.25"/>
  <sheetData>
    <row r="15" spans="19:20" x14ac:dyDescent="0.25">
      <c r="S15">
        <v>68.010000000000005</v>
      </c>
      <c r="T15">
        <f>S15*10.764</f>
        <v>732.05964000000006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13" sqref="S1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Q13" sqref="Q1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17" sqref="S17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Q19" sqref="Q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W11:X11"/>
  <sheetViews>
    <sheetView topLeftCell="F1" zoomScaleNormal="100" workbookViewId="0">
      <selection activeCell="X12" sqref="X12"/>
    </sheetView>
  </sheetViews>
  <sheetFormatPr defaultRowHeight="15" x14ac:dyDescent="0.25"/>
  <sheetData>
    <row r="11" spans="23:24" x14ac:dyDescent="0.25">
      <c r="W11">
        <v>61.12</v>
      </c>
      <c r="X11">
        <f>W11*10.764</f>
        <v>657.89567999999997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13"/>
  <sheetViews>
    <sheetView workbookViewId="0">
      <selection activeCell="W13" sqref="W13"/>
    </sheetView>
  </sheetViews>
  <sheetFormatPr defaultRowHeight="15" x14ac:dyDescent="0.25"/>
  <sheetData>
    <row r="1" spans="1:23" x14ac:dyDescent="0.25">
      <c r="A1" s="6"/>
    </row>
    <row r="13" spans="1:23" x14ac:dyDescent="0.25">
      <c r="V13">
        <v>60.22</v>
      </c>
      <c r="W13">
        <f>V13*10.764</f>
        <v>648.20808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R13:S13"/>
  <sheetViews>
    <sheetView zoomScaleNormal="100" workbookViewId="0">
      <selection activeCell="S13" sqref="S13"/>
    </sheetView>
  </sheetViews>
  <sheetFormatPr defaultRowHeight="15" x14ac:dyDescent="0.25"/>
  <sheetData>
    <row r="13" spans="18:19" x14ac:dyDescent="0.25">
      <c r="R13">
        <v>61.12</v>
      </c>
      <c r="S13">
        <f>R13*10.764</f>
        <v>657.89567999999997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2024-07-22T09:58:09Z</dcterms:modified>
</cp:coreProperties>
</file>