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59" i="5" l="1"/>
  <c r="B9" i="5"/>
  <c r="C16" i="5"/>
  <c r="I10" i="5"/>
  <c r="J9" i="5"/>
  <c r="F11" i="5"/>
  <c r="O22" i="5"/>
  <c r="O17" i="5"/>
  <c r="O18" i="5"/>
  <c r="O19" i="5"/>
  <c r="O20" i="5"/>
  <c r="O21" i="5"/>
  <c r="O16" i="5"/>
  <c r="E34" i="5" l="1"/>
  <c r="E38" i="5"/>
  <c r="B13" i="5"/>
  <c r="B14" i="5" s="1"/>
  <c r="E31" i="5"/>
  <c r="K33" i="5" l="1"/>
  <c r="M33" i="5" s="1"/>
  <c r="K35" i="5"/>
  <c r="M35" i="5" s="1"/>
  <c r="H32" i="5" l="1"/>
  <c r="I36" i="5" l="1"/>
  <c r="I31" i="5" l="1"/>
  <c r="G39" i="5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5" i="5"/>
  <c r="B19" i="5" s="1"/>
  <c r="K40" i="5"/>
  <c r="L40" i="5"/>
  <c r="K39" i="5"/>
  <c r="B24" i="5" l="1"/>
  <c r="B22" i="5"/>
  <c r="O40" i="5"/>
  <c r="B20" i="5"/>
  <c r="B21" i="5"/>
</calcChain>
</file>

<file path=xl/sharedStrings.xml><?xml version="1.0" encoding="utf-8"?>
<sst xmlns="http://schemas.openxmlformats.org/spreadsheetml/2006/main" count="60" uniqueCount="60">
  <si>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</si>
  <si>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</si>
  <si>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</si>
  <si>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</si>
  <si>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</si>
  <si>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</si>
  <si>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</si>
  <si>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</si>
  <si>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</si>
  <si>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</si>
  <si>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</si>
  <si>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</si>
  <si>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</si>
  <si>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</si>
  <si>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</si>
  <si>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</si>
  <si>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</si>
  <si>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</si>
  <si>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</si>
  <si>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</si>
  <si>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</si>
  <si>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</si>
  <si>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</si>
  <si>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</si>
  <si>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</si>
  <si>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Super Built up area</t>
  </si>
  <si>
    <t>Li</t>
  </si>
  <si>
    <t>Ki</t>
  </si>
  <si>
    <t>be</t>
  </si>
  <si>
    <t>p</t>
  </si>
  <si>
    <t>wc</t>
  </si>
  <si>
    <t>bat</t>
  </si>
  <si>
    <t>Page No.</t>
  </si>
  <si>
    <t xml:space="preserve">Point No. </t>
  </si>
  <si>
    <t>As per Software</t>
  </si>
  <si>
    <t>Required changes</t>
  </si>
  <si>
    <t>26 (iv)</t>
  </si>
  <si>
    <t>N.A.</t>
  </si>
  <si>
    <t>Details not available</t>
  </si>
  <si>
    <t>N. A. as the property under consideration is a Residential in a building. The rate is considered as composite rate.</t>
  </si>
  <si>
    <r>
      <t xml:space="preserve">N. A. as the property under consideration is a Residential </t>
    </r>
    <r>
      <rPr>
        <b/>
        <sz val="12"/>
        <color theme="1"/>
        <rFont val="Calibri"/>
        <family val="2"/>
        <scheme val="minor"/>
      </rPr>
      <t>Flat</t>
    </r>
    <r>
      <rPr>
        <sz val="11"/>
        <color theme="1"/>
        <rFont val="Calibri"/>
        <family val="2"/>
        <scheme val="minor"/>
      </rPr>
      <t xml:space="preserve">  in a building. The rate is considered as composite rate.</t>
    </r>
  </si>
  <si>
    <t>Amount of depreciation</t>
  </si>
  <si>
    <t>NIL</t>
  </si>
  <si>
    <t>Fair value of the property as on 20th July 2024</t>
  </si>
  <si>
    <t>Underground sump – capacity and type of
construction</t>
  </si>
  <si>
    <t>R.C.C. Tank</t>
  </si>
  <si>
    <t>Over-head tank
Location, capacity
Type of construction</t>
  </si>
  <si>
    <t>R.C.C. Tank on Terrace</t>
  </si>
  <si>
    <t>64200.00 per Sq. M.</t>
  </si>
  <si>
    <t>i.e 5964.00 per Sq. Ft.</t>
  </si>
  <si>
    <t>Ready reckoner value take depreciation</t>
  </si>
  <si>
    <t>Please delete depreciation part</t>
  </si>
  <si>
    <t>Guideline value of the property (344.40 X 5777.00)</t>
  </si>
  <si>
    <t>Guideline value of the property (344.40 X 5964.00) = 20,54,002.00</t>
  </si>
  <si>
    <t>Location</t>
  </si>
  <si>
    <t>The property falls in Flat Zone</t>
  </si>
  <si>
    <t>The property falls in Residential Zone</t>
  </si>
  <si>
    <t>Residential Flat</t>
  </si>
  <si>
    <t>The Residential Flat under reference is situated on the 4th</t>
  </si>
  <si>
    <r>
      <t xml:space="preserve">The Residential Flat under reference is situated on the 4th </t>
    </r>
    <r>
      <rPr>
        <b/>
        <sz val="11"/>
        <color theme="1"/>
        <rFont val="Calibri"/>
        <family val="2"/>
        <scheme val="minor"/>
      </rPr>
      <t>Floor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</si>
</sst>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9" formatCode="_ * #,##0_ ;_ * \-#,##0_ ;_ * &quot;-&quot;??_ ;_ @_ "/>
  </numFmts>
  <fonts count="9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8E8E8E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</cellStyleXfs>
  <cellXfs count="25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  <xf numFmtId="0" fontId="8" fillId="0" borderId="0" xfId="0" applyFont="1"/>
    <xf numFmtId="169" fontId="0" fillId="0" borderId="0" xfId="2" applyNumberFormat="1" applyFont="1"/>
    <xf numFmtId="0" fontId="0" fillId="0" borderId="1" xfId="0" applyBorder="1" applyAlignment="1">
      <alignment wrapText="1"/>
    </xf>
    <xf numFmtId="4" fontId="0" fillId="0" borderId="1" xfId="0" applyNumberFormat="1" applyBorder="1"/>
    <xf numFmtId="0" fontId="0" fillId="0" borderId="1" xfId="0" applyBorder="1" applyAlignment="1">
      <alignment horizontal="left"/>
    </xf>
    <xf numFmtId="0" fontId="4" fillId="0" borderId="1" xfId="0" applyFont="1" applyBorder="1"/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189409</xdr:colOff>
      <xdr:row>39</xdr:row>
      <xdr:rowOff>132405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CAAA9C-B6EB-4292-8330-945A7B2A4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3809" cy="756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256076</xdr:colOff>
      <xdr:row>44</xdr:row>
      <xdr:rowOff>46571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CC6E0-54CB-4F45-8F38-23CD66C9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0476" cy="842857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256076</xdr:colOff>
      <xdr:row>44</xdr:row>
      <xdr:rowOff>37048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D9AA3E-E695-4E7A-893A-E700356BD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90476" cy="84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0</xdr:row>
      <xdr:rowOff>0</xdr:rowOff>
    </xdr:from>
    <xdr:to>
      <xdr:col>18</xdr:col>
      <xdr:colOff>522671</xdr:colOff>
      <xdr:row>38</xdr:row>
      <xdr:rowOff>161000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B75C41-CB31-4444-BFCC-224FF447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" y="0"/>
          <a:ext cx="9628571" cy="7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65"/>
  <sheetViews>
    <sheetView tabSelected="1" topLeftCell="A53" workbookViewId="0">
      <selection activeCell="J59" sqref="J59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8.140625" customWidth="1"/>
    <col min="8" max="8" width="46" bestFit="1" customWidth="1"/>
    <col min="9" max="9" width="38.85546875" customWidth="1"/>
    <col min="10" max="10" width="12.140625" bestFit="1" customWidth="1"/>
    <col min="12" max="12" width="12.5703125" bestFit="1" customWidth="1"/>
    <col min="13" max="13" width="10" bestFit="1" customWidth="1"/>
  </cols>
  <sheetData>
    <row r="3" spans="1:15" x14ac:dyDescent="0.25">
      <c r="A3" s="2"/>
      <c r="B3" s="2"/>
      <c r="C3" s="2"/>
      <c r="D3" s="11"/>
    </row>
    <row r="4" spans="1:15" ht="16.5" x14ac:dyDescent="0.3">
      <c r="A4" s="16"/>
      <c r="B4" s="17"/>
      <c r="C4" s="17"/>
      <c r="D4" s="17"/>
    </row>
    <row r="5" spans="1:15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5" ht="16.5" x14ac:dyDescent="0.3">
      <c r="A6" s="3" t="s">
        <v>5</v>
      </c>
      <c r="B6" s="3">
        <v>2020</v>
      </c>
      <c r="C6" s="3"/>
      <c r="D6" s="2"/>
      <c r="I6" s="2">
        <v>2020</v>
      </c>
      <c r="J6" s="2">
        <v>2024</v>
      </c>
      <c r="K6" s="2">
        <f>J6-I6</f>
        <v>4</v>
      </c>
      <c r="L6" s="2">
        <f>K6-60</f>
        <v>-56</v>
      </c>
    </row>
    <row r="7" spans="1:15" ht="16.5" x14ac:dyDescent="0.3">
      <c r="A7" s="3" t="s">
        <v>6</v>
      </c>
      <c r="B7" s="3">
        <f>B5-B6</f>
        <v>4</v>
      </c>
      <c r="C7" s="3"/>
      <c r="D7" s="2"/>
      <c r="I7" s="2"/>
      <c r="J7" s="2"/>
      <c r="K7" s="2"/>
    </row>
    <row r="8" spans="1:15" ht="16.5" x14ac:dyDescent="0.3">
      <c r="A8" s="3"/>
      <c r="B8" s="3">
        <f>B7-60</f>
        <v>-56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5" ht="16.5" x14ac:dyDescent="0.3">
      <c r="A9" s="3" t="s">
        <v>7</v>
      </c>
      <c r="B9" s="5">
        <f>344.4*2500</f>
        <v>861000</v>
      </c>
      <c r="C9" s="5"/>
      <c r="D9" s="4"/>
      <c r="H9" s="9"/>
      <c r="I9" s="10">
        <v>287</v>
      </c>
      <c r="J9" s="10">
        <f>32*10.764</f>
        <v>344.44799999999998</v>
      </c>
      <c r="K9" s="10"/>
      <c r="L9">
        <f>L8/10.764</f>
        <v>2810.2935711631367</v>
      </c>
    </row>
    <row r="10" spans="1:15" ht="16.5" x14ac:dyDescent="0.3">
      <c r="A10" s="3" t="s">
        <v>8</v>
      </c>
      <c r="B10" s="3"/>
      <c r="C10" s="3"/>
      <c r="D10" s="2"/>
      <c r="F10">
        <v>32</v>
      </c>
      <c r="H10" s="9"/>
      <c r="I10" s="10">
        <f>I9*1.2</f>
        <v>344.4</v>
      </c>
      <c r="J10" s="10"/>
      <c r="K10" s="10"/>
    </row>
    <row r="11" spans="1:15" ht="16.5" x14ac:dyDescent="0.3">
      <c r="A11" s="3"/>
      <c r="B11" s="3"/>
      <c r="C11" s="3"/>
      <c r="D11" s="2"/>
      <c r="F11">
        <f>F10*10.764</f>
        <v>344.44799999999998</v>
      </c>
      <c r="H11" s="9"/>
      <c r="I11" s="10"/>
      <c r="J11" s="10"/>
      <c r="K11" s="10"/>
    </row>
    <row r="12" spans="1:15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5" ht="16.5" x14ac:dyDescent="0.3">
      <c r="A13" s="3" t="s">
        <v>10</v>
      </c>
      <c r="B13" s="3">
        <f>B12*0/60</f>
        <v>0</v>
      </c>
      <c r="C13" s="3"/>
      <c r="D13" s="2"/>
    </row>
    <row r="14" spans="1:15" ht="16.5" x14ac:dyDescent="0.3">
      <c r="A14" s="3"/>
      <c r="B14" s="6">
        <f>B13%</f>
        <v>0</v>
      </c>
      <c r="C14" s="6"/>
      <c r="D14" s="12"/>
    </row>
    <row r="15" spans="1:15" ht="16.5" x14ac:dyDescent="0.3">
      <c r="A15" s="3" t="s">
        <v>11</v>
      </c>
      <c r="B15" s="5">
        <f>ROUND((B9*B14),0)</f>
        <v>0</v>
      </c>
      <c r="C15" s="5"/>
      <c r="D15" s="5"/>
      <c r="I15" t="s">
        <v>24</v>
      </c>
    </row>
    <row r="16" spans="1:15" ht="16.5" x14ac:dyDescent="0.3">
      <c r="A16" s="3" t="s">
        <v>2</v>
      </c>
      <c r="B16" s="5">
        <v>287</v>
      </c>
      <c r="C16" s="5">
        <f>B16*1.2</f>
        <v>344.4</v>
      </c>
      <c r="D16" s="4"/>
      <c r="H16" s="9"/>
      <c r="I16" s="10">
        <v>274</v>
      </c>
      <c r="L16" t="s">
        <v>26</v>
      </c>
      <c r="M16">
        <v>11.73</v>
      </c>
      <c r="N16">
        <v>8.9700000000000006</v>
      </c>
      <c r="O16">
        <f>N16*M16</f>
        <v>105.21810000000001</v>
      </c>
    </row>
    <row r="17" spans="1:15" ht="16.5" x14ac:dyDescent="0.3">
      <c r="A17" s="3" t="s">
        <v>22</v>
      </c>
      <c r="B17" s="3">
        <v>9000</v>
      </c>
      <c r="C17" s="3"/>
      <c r="D17" s="2"/>
      <c r="H17" s="9"/>
      <c r="I17" s="10"/>
      <c r="L17" t="s">
        <v>27</v>
      </c>
      <c r="M17">
        <v>6.4</v>
      </c>
      <c r="N17">
        <v>8.9700000000000006</v>
      </c>
      <c r="O17">
        <f t="shared" ref="O17:O21" si="0">N17*M17</f>
        <v>57.408000000000008</v>
      </c>
    </row>
    <row r="18" spans="1:15" ht="16.5" x14ac:dyDescent="0.3">
      <c r="A18" s="3" t="s">
        <v>12</v>
      </c>
      <c r="B18" s="5">
        <f>B17*B16</f>
        <v>2583000</v>
      </c>
      <c r="C18" s="5"/>
      <c r="D18" s="4"/>
      <c r="H18" s="9"/>
      <c r="I18" s="10"/>
      <c r="L18" t="s">
        <v>28</v>
      </c>
      <c r="M18">
        <v>9.51</v>
      </c>
      <c r="N18">
        <v>6.88</v>
      </c>
      <c r="O18">
        <f t="shared" si="0"/>
        <v>65.428799999999995</v>
      </c>
    </row>
    <row r="19" spans="1:15" ht="16.5" x14ac:dyDescent="0.3">
      <c r="A19" s="7" t="s">
        <v>13</v>
      </c>
      <c r="B19" s="8">
        <f>B18-B15</f>
        <v>2583000</v>
      </c>
      <c r="C19" s="8"/>
      <c r="D19" s="13"/>
      <c r="L19" t="s">
        <v>29</v>
      </c>
      <c r="M19">
        <v>3.96</v>
      </c>
      <c r="N19">
        <v>3.57</v>
      </c>
      <c r="O19">
        <f t="shared" si="0"/>
        <v>14.1372</v>
      </c>
    </row>
    <row r="20" spans="1:15" ht="16.5" x14ac:dyDescent="0.3">
      <c r="A20" s="7" t="s">
        <v>14</v>
      </c>
      <c r="B20" s="8">
        <f>B19*0.9</f>
        <v>2324700</v>
      </c>
      <c r="C20" s="8"/>
      <c r="D20" s="13"/>
      <c r="L20" t="s">
        <v>30</v>
      </c>
      <c r="M20">
        <v>2.67</v>
      </c>
      <c r="N20">
        <v>3.84</v>
      </c>
      <c r="O20">
        <f t="shared" si="0"/>
        <v>10.252799999999999</v>
      </c>
    </row>
    <row r="21" spans="1:15" ht="16.5" x14ac:dyDescent="0.3">
      <c r="A21" s="7" t="s">
        <v>15</v>
      </c>
      <c r="B21" s="8">
        <f>B19*0.8</f>
        <v>2066400</v>
      </c>
      <c r="C21" s="8"/>
      <c r="D21" s="13"/>
      <c r="L21" t="s">
        <v>31</v>
      </c>
      <c r="M21">
        <v>7.25</v>
      </c>
      <c r="N21">
        <v>3.25</v>
      </c>
      <c r="O21">
        <f t="shared" si="0"/>
        <v>23.5625</v>
      </c>
    </row>
    <row r="22" spans="1:15" ht="16.5" x14ac:dyDescent="0.3">
      <c r="A22" s="7" t="s">
        <v>16</v>
      </c>
      <c r="B22" s="8">
        <f>B19*0.03/12</f>
        <v>6457.5</v>
      </c>
      <c r="C22" s="8"/>
      <c r="D22" s="13"/>
      <c r="O22">
        <f>SUM(O16:O21)</f>
        <v>276.00740000000002</v>
      </c>
    </row>
    <row r="24" spans="1:15" x14ac:dyDescent="0.25">
      <c r="B24" s="1">
        <f>B19/287</f>
        <v>9000</v>
      </c>
      <c r="C24" s="1"/>
      <c r="J24" s="14"/>
    </row>
    <row r="25" spans="1:15" x14ac:dyDescent="0.25">
      <c r="B25" s="1"/>
    </row>
    <row r="29" spans="1:15" x14ac:dyDescent="0.25">
      <c r="E29" t="s">
        <v>17</v>
      </c>
    </row>
    <row r="30" spans="1:15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5" x14ac:dyDescent="0.25">
      <c r="D31" s="2">
        <v>410</v>
      </c>
      <c r="E31" s="18">
        <f>D31/1.4</f>
        <v>292.85714285714289</v>
      </c>
      <c r="F31" s="2">
        <v>2500000</v>
      </c>
      <c r="G31" s="2">
        <f t="shared" ref="G31:G36" si="1">F31/E31</f>
        <v>8536.585365853658</v>
      </c>
      <c r="H31" s="2">
        <f t="shared" ref="H31:H36" si="2">F31/D31</f>
        <v>6097.5609756097565</v>
      </c>
      <c r="I31" s="2">
        <f>D31/E31</f>
        <v>1.4</v>
      </c>
    </row>
    <row r="32" spans="1:15" x14ac:dyDescent="0.25">
      <c r="D32" s="2"/>
      <c r="E32" s="18">
        <v>450</v>
      </c>
      <c r="F32" s="2">
        <v>3500000</v>
      </c>
      <c r="G32" s="2">
        <f t="shared" si="1"/>
        <v>7777.7777777777774</v>
      </c>
      <c r="H32" s="2" t="e">
        <f t="shared" si="2"/>
        <v>#DIV/0!</v>
      </c>
      <c r="I32" s="2"/>
    </row>
    <row r="33" spans="2:15" x14ac:dyDescent="0.25">
      <c r="D33" s="2"/>
      <c r="E33" s="18">
        <v>290</v>
      </c>
      <c r="F33" s="4">
        <v>2800000</v>
      </c>
      <c r="G33" s="2">
        <f t="shared" si="1"/>
        <v>9655.1724137931033</v>
      </c>
      <c r="H33" s="2" t="e">
        <f t="shared" si="2"/>
        <v>#DIV/0!</v>
      </c>
      <c r="I33" s="2">
        <f>D33/E33</f>
        <v>0</v>
      </c>
      <c r="K33">
        <f>E33*1.2</f>
        <v>348</v>
      </c>
      <c r="M33" s="1">
        <f>F33/K33</f>
        <v>8045.977011494253</v>
      </c>
    </row>
    <row r="34" spans="2:15" x14ac:dyDescent="0.25">
      <c r="D34" s="2">
        <v>560</v>
      </c>
      <c r="E34" s="18">
        <f>D34/1.5</f>
        <v>373.33333333333331</v>
      </c>
      <c r="F34" s="4">
        <v>3008000</v>
      </c>
      <c r="G34" s="2">
        <f t="shared" si="1"/>
        <v>8057.1428571428578</v>
      </c>
      <c r="H34" s="2">
        <f t="shared" si="2"/>
        <v>5371.4285714285716</v>
      </c>
      <c r="I34" s="2">
        <f>D34/E34</f>
        <v>1.5</v>
      </c>
    </row>
    <row r="35" spans="2:15" x14ac:dyDescent="0.25">
      <c r="D35" s="2"/>
      <c r="E35" s="2"/>
      <c r="F35" s="4"/>
      <c r="G35" s="2" t="e">
        <f t="shared" si="1"/>
        <v>#DIV/0!</v>
      </c>
      <c r="H35" s="2" t="e">
        <f t="shared" si="2"/>
        <v>#DIV/0!</v>
      </c>
      <c r="I35" s="2" t="e">
        <f>D35/E35</f>
        <v>#DIV/0!</v>
      </c>
      <c r="K35">
        <f>E35*1.2</f>
        <v>0</v>
      </c>
      <c r="M35" s="1" t="e">
        <f>F35/K35</f>
        <v>#DIV/0!</v>
      </c>
    </row>
    <row r="36" spans="2:15" x14ac:dyDescent="0.25">
      <c r="D36" s="2"/>
      <c r="E36" s="2"/>
      <c r="F36" s="2"/>
      <c r="G36" s="2" t="e">
        <f t="shared" si="1"/>
        <v>#DIV/0!</v>
      </c>
      <c r="H36" s="2" t="e">
        <f t="shared" si="2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E38">
        <f>46*10.764</f>
        <v>495.14399999999995</v>
      </c>
      <c r="F38">
        <v>4400000</v>
      </c>
      <c r="G38" s="2">
        <f>F38/E38</f>
        <v>8886.3037823340292</v>
      </c>
      <c r="H38">
        <v>455000</v>
      </c>
      <c r="I38">
        <v>30000</v>
      </c>
      <c r="J38" s="2">
        <f t="shared" ref="J38:J43" si="3">I38+H38+F38</f>
        <v>4885000</v>
      </c>
      <c r="K38" s="2">
        <f>J38/E38</f>
        <v>9865.8168128867565</v>
      </c>
      <c r="L38" s="4">
        <f>J38/719</f>
        <v>6794.1585535465929</v>
      </c>
      <c r="M38" s="2"/>
    </row>
    <row r="39" spans="2:15" x14ac:dyDescent="0.25">
      <c r="G39" s="2" t="e">
        <f>F39/E39</f>
        <v>#DIV/0!</v>
      </c>
      <c r="H39">
        <v>948000</v>
      </c>
      <c r="I39">
        <v>30000</v>
      </c>
      <c r="J39" s="2">
        <f t="shared" si="3"/>
        <v>978000</v>
      </c>
      <c r="K39" s="2" t="e">
        <f t="shared" ref="K39:K43" si="4">J39/E39</f>
        <v>#DIV/0!</v>
      </c>
      <c r="L39" s="4" t="e">
        <f>J39/D39</f>
        <v>#DIV/0!</v>
      </c>
      <c r="M39" s="2" t="e">
        <f>F39/D39</f>
        <v>#DIV/0!</v>
      </c>
    </row>
    <row r="40" spans="2:15" x14ac:dyDescent="0.25">
      <c r="D40" s="2"/>
      <c r="E40" s="2"/>
      <c r="F40" s="2"/>
      <c r="G40" s="2" t="e">
        <f t="shared" ref="G40:G43" si="5">F40/E40</f>
        <v>#DIV/0!</v>
      </c>
      <c r="H40" s="2">
        <v>169500</v>
      </c>
      <c r="I40" s="2">
        <v>30000</v>
      </c>
      <c r="J40" s="2">
        <f t="shared" si="3"/>
        <v>199500</v>
      </c>
      <c r="K40" s="2" t="e">
        <f t="shared" si="4"/>
        <v>#DIV/0!</v>
      </c>
      <c r="L40" s="2" t="e">
        <f>J40/D40</f>
        <v>#DIV/0!</v>
      </c>
      <c r="M40" s="2"/>
      <c r="O40" s="1" t="e">
        <f>B24/G40</f>
        <v>#DIV/0!</v>
      </c>
    </row>
    <row r="41" spans="2:15" x14ac:dyDescent="0.25">
      <c r="D41" s="2"/>
      <c r="E41" s="2"/>
      <c r="F41" s="2"/>
      <c r="G41" s="2" t="e">
        <f t="shared" si="5"/>
        <v>#DIV/0!</v>
      </c>
      <c r="H41" s="2">
        <v>726000</v>
      </c>
      <c r="I41" s="2">
        <v>30000</v>
      </c>
      <c r="J41" s="2">
        <f t="shared" si="3"/>
        <v>756000</v>
      </c>
      <c r="K41" s="2" t="e">
        <f t="shared" si="4"/>
        <v>#DIV/0!</v>
      </c>
      <c r="L41" s="2"/>
      <c r="M41" s="2"/>
    </row>
    <row r="42" spans="2:15" x14ac:dyDescent="0.25">
      <c r="G42" s="2" t="e">
        <f t="shared" si="5"/>
        <v>#DIV/0!</v>
      </c>
      <c r="H42">
        <v>1200000</v>
      </c>
      <c r="I42" s="2">
        <v>30000</v>
      </c>
      <c r="J42" s="2">
        <f t="shared" si="3"/>
        <v>1230000</v>
      </c>
      <c r="K42" s="2" t="e">
        <f t="shared" si="4"/>
        <v>#DIV/0!</v>
      </c>
    </row>
    <row r="43" spans="2:15" x14ac:dyDescent="0.25">
      <c r="G43" s="15" t="e">
        <f t="shared" si="5"/>
        <v>#DIV/0!</v>
      </c>
      <c r="H43">
        <v>900000</v>
      </c>
      <c r="I43" s="2">
        <v>30000</v>
      </c>
      <c r="J43" s="2">
        <f t="shared" si="3"/>
        <v>930000</v>
      </c>
      <c r="K43" s="2" t="e">
        <f t="shared" si="4"/>
        <v>#DIV/0!</v>
      </c>
    </row>
    <row r="55" spans="6:12" x14ac:dyDescent="0.25">
      <c r="F55" s="24" t="s">
        <v>32</v>
      </c>
      <c r="G55" s="24" t="s">
        <v>33</v>
      </c>
      <c r="H55" s="24" t="s">
        <v>34</v>
      </c>
      <c r="I55" s="24" t="s">
        <v>35</v>
      </c>
      <c r="L55" s="19" t="s">
        <v>48</v>
      </c>
    </row>
    <row r="56" spans="6:12" x14ac:dyDescent="0.25">
      <c r="F56" s="23">
        <v>5</v>
      </c>
      <c r="G56" s="23" t="s">
        <v>36</v>
      </c>
      <c r="H56" s="2" t="s">
        <v>37</v>
      </c>
      <c r="I56" s="2" t="s">
        <v>38</v>
      </c>
      <c r="L56" s="19" t="s">
        <v>49</v>
      </c>
    </row>
    <row r="57" spans="6:12" ht="90.75" x14ac:dyDescent="0.25">
      <c r="F57" s="23">
        <v>5</v>
      </c>
      <c r="G57" s="23">
        <v>38</v>
      </c>
      <c r="H57" s="21" t="s">
        <v>39</v>
      </c>
      <c r="I57" s="21" t="s">
        <v>40</v>
      </c>
      <c r="L57">
        <v>344.4</v>
      </c>
    </row>
    <row r="58" spans="6:12" x14ac:dyDescent="0.25">
      <c r="F58" s="23">
        <v>7</v>
      </c>
      <c r="G58" s="23"/>
      <c r="H58" s="2" t="s">
        <v>41</v>
      </c>
      <c r="I58" s="2" t="s">
        <v>42</v>
      </c>
      <c r="L58">
        <v>5964</v>
      </c>
    </row>
    <row r="59" spans="6:12" ht="30" x14ac:dyDescent="0.25">
      <c r="F59" s="23">
        <v>7</v>
      </c>
      <c r="G59" s="23"/>
      <c r="H59" s="21" t="s">
        <v>43</v>
      </c>
      <c r="I59" s="22">
        <v>2583000</v>
      </c>
      <c r="L59" s="20">
        <f>L58*L57</f>
        <v>2054001.5999999999</v>
      </c>
    </row>
    <row r="60" spans="6:12" ht="45" x14ac:dyDescent="0.25">
      <c r="F60" s="23">
        <v>9</v>
      </c>
      <c r="G60" s="23">
        <v>19</v>
      </c>
      <c r="H60" s="21" t="s">
        <v>44</v>
      </c>
      <c r="I60" s="2" t="s">
        <v>45</v>
      </c>
    </row>
    <row r="61" spans="6:12" ht="45" x14ac:dyDescent="0.25">
      <c r="F61" s="23">
        <v>9</v>
      </c>
      <c r="G61" s="23">
        <v>20</v>
      </c>
      <c r="H61" s="21" t="s">
        <v>46</v>
      </c>
      <c r="I61" s="2" t="s">
        <v>47</v>
      </c>
    </row>
    <row r="62" spans="6:12" ht="30" x14ac:dyDescent="0.25">
      <c r="F62" s="23">
        <v>13</v>
      </c>
      <c r="G62" s="23"/>
      <c r="H62" s="21" t="s">
        <v>50</v>
      </c>
      <c r="I62" s="2" t="s">
        <v>51</v>
      </c>
    </row>
    <row r="63" spans="6:12" ht="30" x14ac:dyDescent="0.25">
      <c r="F63" s="23">
        <v>7</v>
      </c>
      <c r="G63" s="23"/>
      <c r="H63" s="2" t="s">
        <v>52</v>
      </c>
      <c r="I63" s="21" t="s">
        <v>53</v>
      </c>
    </row>
    <row r="64" spans="6:12" x14ac:dyDescent="0.25">
      <c r="F64" s="23">
        <v>6</v>
      </c>
      <c r="G64" s="23" t="s">
        <v>54</v>
      </c>
      <c r="H64" s="2" t="s">
        <v>55</v>
      </c>
      <c r="I64" s="2" t="s">
        <v>56</v>
      </c>
    </row>
    <row r="65" spans="6:9" ht="30" x14ac:dyDescent="0.25">
      <c r="F65" s="23">
        <v>6</v>
      </c>
      <c r="G65" s="23" t="s">
        <v>57</v>
      </c>
      <c r="H65" s="21" t="s">
        <v>58</v>
      </c>
      <c r="I65" s="21" t="s">
        <v>59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2024-07-20T08:05:42Z</dcterms:modified>
</cp:coreProperties>
</file>