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L19" i="1"/>
  <c r="E5" i="1"/>
  <c r="S9" i="1"/>
  <c r="Q15" i="1"/>
  <c r="P15" i="1"/>
  <c r="P13" i="1"/>
  <c r="P12" i="1"/>
  <c r="Q9" i="1"/>
  <c r="T8" i="1"/>
  <c r="P9" i="1"/>
  <c r="M15" i="1" l="1"/>
  <c r="L8" i="1"/>
  <c r="L9" i="1" s="1"/>
  <c r="L6" i="1"/>
  <c r="L4" i="1"/>
  <c r="L3" i="1"/>
  <c r="L12" i="1" s="1"/>
  <c r="L10" i="1" l="1"/>
  <c r="L11" i="1" s="1"/>
  <c r="L13" i="1" s="1"/>
  <c r="L16" i="1" s="1"/>
  <c r="L20" i="1" l="1"/>
  <c r="L18" i="1"/>
  <c r="L17" i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<sst xmlns="http://schemas.openxmlformats.org/spreadsheetml/2006/main" count="18" uniqueCount="17">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</sst>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43" fontId="0" fillId="0" borderId="0" xfId="1" applyFont="1"/>
    <xf numFmtId="165" fontId="0" fillId="0" borderId="0" xfId="1" applyNumberFormat="1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20"/>
  <sheetViews>
    <sheetView tabSelected="1" workbookViewId="0">
      <selection activeCell="S18" sqref="S18"/>
    </sheetView>
  </sheetViews>
  <sheetFormatPr defaultRowHeight="15" x14ac:dyDescent="0.25"/>
  <cols>
    <col min="11" max="11" width="19.5703125" bestFit="1" customWidth="1"/>
    <col min="12" max="12" width="13.7109375" bestFit="1" customWidth="1"/>
    <col min="16" max="16" width="11.5703125" bestFit="1" customWidth="1"/>
    <col min="17" max="17" width="10" bestFit="1" customWidth="1"/>
    <col min="19" max="19" width="10" bestFit="1" customWidth="1"/>
    <col min="20" max="20" width="14.28515625" bestFit="1" customWidth="1"/>
  </cols>
  <sheetData>
    <row r="1" spans="5:20" ht="16.5" x14ac:dyDescent="0.3">
      <c r="K1" s="1" t="s">
        <v>0</v>
      </c>
      <c r="L1" s="2">
        <v>40500</v>
      </c>
    </row>
    <row r="2" spans="5:20" ht="82.5" x14ac:dyDescent="0.3">
      <c r="K2" s="3" t="s">
        <v>1</v>
      </c>
      <c r="L2" s="2">
        <v>3000</v>
      </c>
      <c r="P2">
        <v>2024</v>
      </c>
    </row>
    <row r="3" spans="5:20" ht="16.5" x14ac:dyDescent="0.3">
      <c r="E3">
        <v>903</v>
      </c>
      <c r="K3" s="1" t="s">
        <v>2</v>
      </c>
      <c r="L3" s="2">
        <f>L1-L2</f>
        <v>37500</v>
      </c>
      <c r="P3">
        <v>2015</v>
      </c>
    </row>
    <row r="4" spans="5:20" ht="16.5" x14ac:dyDescent="0.3">
      <c r="E4">
        <v>40500</v>
      </c>
      <c r="K4" s="1" t="s">
        <v>3</v>
      </c>
      <c r="L4" s="2">
        <f>L2*1</f>
        <v>3000</v>
      </c>
      <c r="P4">
        <f>P2-P3</f>
        <v>9</v>
      </c>
    </row>
    <row r="5" spans="5:20" ht="16.5" x14ac:dyDescent="0.3">
      <c r="E5">
        <f>E4*E3</f>
        <v>36571500</v>
      </c>
      <c r="K5" s="1" t="s">
        <v>4</v>
      </c>
      <c r="L5" s="4">
        <v>0</v>
      </c>
    </row>
    <row r="6" spans="5:20" ht="16.5" x14ac:dyDescent="0.3">
      <c r="K6" s="1" t="s">
        <v>5</v>
      </c>
      <c r="L6" s="4">
        <f>L7-L5</f>
        <v>60</v>
      </c>
      <c r="T6" s="12">
        <v>1083.5999999999999</v>
      </c>
    </row>
    <row r="7" spans="5:20" ht="16.5" x14ac:dyDescent="0.3">
      <c r="K7" s="1" t="s">
        <v>6</v>
      </c>
      <c r="L7" s="4">
        <v>60</v>
      </c>
      <c r="T7" s="12">
        <v>29722</v>
      </c>
    </row>
    <row r="8" spans="5:20" ht="49.5" x14ac:dyDescent="0.3">
      <c r="K8" s="3" t="s">
        <v>7</v>
      </c>
      <c r="L8" s="4">
        <f>90*L5/L7</f>
        <v>0</v>
      </c>
      <c r="P8" s="12">
        <v>325950</v>
      </c>
      <c r="Q8" s="12"/>
      <c r="T8" s="13">
        <f>T7*T6</f>
        <v>32206759.199999996</v>
      </c>
    </row>
    <row r="9" spans="5:20" ht="16.5" x14ac:dyDescent="0.3">
      <c r="K9" s="1"/>
      <c r="L9" s="5">
        <f>L8%</f>
        <v>0</v>
      </c>
      <c r="P9" s="13">
        <f>P8*105/100</f>
        <v>342247.5</v>
      </c>
      <c r="Q9" s="13">
        <f>P9/10.764</f>
        <v>31795.568561872911</v>
      </c>
      <c r="S9" s="14">
        <f>P9-P8</f>
        <v>16297.5</v>
      </c>
    </row>
    <row r="10" spans="5:20" ht="16.5" x14ac:dyDescent="0.3">
      <c r="K10" s="1" t="s">
        <v>8</v>
      </c>
      <c r="L10" s="2">
        <f>L4*L9</f>
        <v>0</v>
      </c>
      <c r="P10" s="12">
        <v>119060</v>
      </c>
      <c r="Q10" s="12"/>
    </row>
    <row r="11" spans="5:20" ht="16.5" x14ac:dyDescent="0.3">
      <c r="K11" s="1" t="s">
        <v>9</v>
      </c>
      <c r="L11" s="2">
        <f>L4-L10</f>
        <v>3000</v>
      </c>
      <c r="P11" s="12"/>
      <c r="Q11" s="12"/>
    </row>
    <row r="12" spans="5:20" ht="16.5" x14ac:dyDescent="0.3">
      <c r="K12" s="1" t="s">
        <v>2</v>
      </c>
      <c r="L12" s="2">
        <f>L3</f>
        <v>37500</v>
      </c>
      <c r="P12" s="13">
        <f>P9-P10</f>
        <v>223187.5</v>
      </c>
      <c r="Q12" s="12"/>
    </row>
    <row r="13" spans="5:20" ht="16.5" x14ac:dyDescent="0.3">
      <c r="K13" s="1" t="s">
        <v>10</v>
      </c>
      <c r="L13" s="2">
        <f>L12+L11</f>
        <v>40500</v>
      </c>
      <c r="P13" s="12">
        <f>P12*90%</f>
        <v>200868.75</v>
      </c>
      <c r="Q13" s="12"/>
    </row>
    <row r="14" spans="5:20" ht="16.5" x14ac:dyDescent="0.3">
      <c r="K14" s="1"/>
      <c r="L14" s="4"/>
      <c r="P14" s="12"/>
      <c r="Q14" s="12"/>
    </row>
    <row r="15" spans="5:20" ht="16.5" x14ac:dyDescent="0.3">
      <c r="K15" s="6" t="s">
        <v>11</v>
      </c>
      <c r="L15" s="7">
        <v>903</v>
      </c>
      <c r="M15">
        <f>L15*1.2</f>
        <v>1083.5999999999999</v>
      </c>
      <c r="P15" s="13">
        <f>P13+P10</f>
        <v>319928.75</v>
      </c>
      <c r="Q15" s="13">
        <f>P15/10.764</f>
        <v>29722.106094388706</v>
      </c>
    </row>
    <row r="16" spans="5:20" ht="16.5" x14ac:dyDescent="0.3">
      <c r="K16" s="6" t="s">
        <v>12</v>
      </c>
      <c r="L16" s="8">
        <f>L13*L15</f>
        <v>36571500</v>
      </c>
      <c r="P16" s="12"/>
      <c r="Q16" s="12"/>
    </row>
    <row r="17" spans="11:17" ht="16.5" x14ac:dyDescent="0.3">
      <c r="K17" s="9" t="s">
        <v>13</v>
      </c>
      <c r="L17" s="10">
        <f>L16*90%</f>
        <v>32914350</v>
      </c>
      <c r="P17" s="12"/>
      <c r="Q17" s="12"/>
    </row>
    <row r="18" spans="11:17" ht="16.5" x14ac:dyDescent="0.3">
      <c r="K18" s="9" t="s">
        <v>14</v>
      </c>
      <c r="L18" s="10">
        <f>L16*80%</f>
        <v>29257200</v>
      </c>
    </row>
    <row r="19" spans="11:17" ht="16.5" x14ac:dyDescent="0.3">
      <c r="K19" s="9" t="s">
        <v>15</v>
      </c>
      <c r="L19" s="10">
        <f>M15*L2</f>
        <v>3250799.9999999995</v>
      </c>
    </row>
    <row r="20" spans="11:17" ht="16.5" x14ac:dyDescent="0.3">
      <c r="K20" s="11" t="s">
        <v>16</v>
      </c>
      <c r="L20" s="10">
        <f>L16*0.033/12</f>
        <v>100571.625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2024-07-26T07:51:43Z</dcterms:modified>
</cp:coreProperties>
</file>