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PRASANNA JANARDAN MOHARE - Cosmos\"/>
    </mc:Choice>
  </mc:AlternateContent>
  <xr:revisionPtr revIDLastSave="0" documentId="13_ncr:1_{FAE215AA-2B99-4E2B-A562-32D95F1845F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6" i="4" l="1"/>
  <c r="V47" i="4"/>
  <c r="V43" i="4"/>
  <c r="G37" i="4"/>
  <c r="P24" i="4" l="1"/>
  <c r="Q24" i="4" s="1"/>
  <c r="B24" i="4" s="1"/>
  <c r="C24" i="4" s="1"/>
  <c r="D24" i="4" s="1"/>
  <c r="J24" i="4"/>
  <c r="I24" i="4"/>
  <c r="E24" i="4"/>
  <c r="H24" i="4" s="1"/>
  <c r="A24" i="4"/>
  <c r="Q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0" i="4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<sst xmlns="http://schemas.openxmlformats.org/spreadsheetml/2006/main" count="45" uniqueCount="39">
  <si>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</si>
  <si>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</si>
  <si>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</si>
  <si>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</si>
  <si>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</si>
  <si>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</si>
  <si>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</si>
  <si>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</si>
  <si>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</si>
  <si>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</si>
  <si>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</si>
  <si>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</si>
  <si>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</si>
  <si>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</si>
  <si>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</si>
  <si>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</si>
  <si>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</si>
  <si>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</si>
  <si>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</si>
  <si>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</si>
  <si>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</si>
  <si>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</si>
  <si>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</si>
  <si>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</si>
  <si>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</si>
  <si>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</si>
  <si>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</si>
  <si>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</si>
  <si>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</si>
  <si>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</si>
  <si>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</si>
  <si>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</si>
  <si>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</si>
  <si>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</si>
  <si>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</si>
  <si>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</si>
  <si>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</si>
  <si>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Dombivali (East) Branch ) - MR. PRASANNA JANARDAN MOHARE &amp; MRS. SHILPA P. MOHARE</t>
  </si>
  <si>
    <t>Agree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</si>
</sst>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0" fillId="4" borderId="4" xfId="0" applyFill="1" applyBorder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44</xdr:row>
      <xdr:rowOff>10632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0327E6-3164-4BA0-AE59-A38D908B9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793543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180975</xdr:colOff>
      <xdr:row>2</xdr:row>
      <xdr:rowOff>47625</xdr:rowOff>
    </xdr:from>
    <xdr:to>
      <xdr:col>18</xdr:col>
      <xdr:colOff>448903</xdr:colOff>
      <xdr:row>43</xdr:row>
      <xdr:rowOff>115399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A75175-DDC6-4D60-9B66-06D236486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9375" y="428625"/>
          <a:ext cx="8802328" cy="78782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16</xdr:col>
      <xdr:colOff>258402</xdr:colOff>
      <xdr:row>41</xdr:row>
      <xdr:rowOff>67774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894D3B-FD15-4CCA-8ADA-9780E5AB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8792802" cy="78782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258402</xdr:colOff>
      <xdr:row>48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8418DE-B6EB-4A3E-A345-E13801198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92802" cy="81831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152400</xdr:rowOff>
    </xdr:from>
    <xdr:to>
      <xdr:col>14</xdr:col>
      <xdr:colOff>277452</xdr:colOff>
      <xdr:row>40</xdr:row>
      <xdr:rowOff>162990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02BE2F-0CDC-4074-9DF9-A7F2DEBEC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152400"/>
          <a:ext cx="8792802" cy="76305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43</xdr:row>
      <xdr:rowOff>105860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7BB56C-3203-457D-B4A6-1A51EF36A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77734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220297</xdr:colOff>
      <xdr:row>48</xdr:row>
      <xdr:rowOff>105880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84121E-7DC0-45A0-8106-7A55D657D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54697" cy="79163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296507</xdr:colOff>
      <xdr:row>33</xdr:row>
      <xdr:rowOff>105667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FEFD2B-A9CB-4E73-82CD-AEAD0B2BF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30907" cy="63921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35</xdr:row>
      <xdr:rowOff>124746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A45BCF-E969-4630-A769-0B3682D26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660174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39</xdr:row>
      <xdr:rowOff>67695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16C0F5-C9BC-4253-843E-E737EA51F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73066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42</xdr:row>
      <xdr:rowOff>124932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210907-051F-427E-A5BF-EBA4BA72F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7935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25" zoomScaleNormal="100" workbookViewId="0">
      <selection activeCell="N40" sqref="N39:N4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52" t="s">
        <v>35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540</v>
      </c>
      <c r="C3" s="4">
        <f>B3*1.2</f>
        <v>648</v>
      </c>
      <c r="D3" s="4">
        <f t="shared" ref="D3:D14" si="2">C3*1.2</f>
        <v>777.6</v>
      </c>
      <c r="E3" s="5">
        <f t="shared" ref="E3:E14" si="3">R3</f>
        <v>5800000</v>
      </c>
      <c r="F3" s="9">
        <f t="shared" ref="F3:F14" si="4">ROUND((E3/B3),0)</f>
        <v>10741</v>
      </c>
      <c r="G3" s="9">
        <f t="shared" ref="G3:G14" si="5">ROUND((E3/C3),0)</f>
        <v>8951</v>
      </c>
      <c r="H3" s="9">
        <f t="shared" ref="H3:H14" si="6">ROUND((E3/D3),0)</f>
        <v>7459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540</v>
      </c>
      <c r="R3" s="2">
        <v>5800000</v>
      </c>
    </row>
    <row r="4" spans="1:20" x14ac:dyDescent="0.25">
      <c r="A4" s="4">
        <f t="shared" si="0"/>
        <v>0</v>
      </c>
      <c r="B4" s="4">
        <f t="shared" si="1"/>
        <v>426.66666666666669</v>
      </c>
      <c r="C4" s="4">
        <f t="shared" ref="C4:C14" si="9">B4*1.2</f>
        <v>512</v>
      </c>
      <c r="D4" s="4">
        <f t="shared" si="2"/>
        <v>614.4</v>
      </c>
      <c r="E4" s="5">
        <f t="shared" si="3"/>
        <v>4700000</v>
      </c>
      <c r="F4" s="9">
        <f t="shared" si="4"/>
        <v>11016</v>
      </c>
      <c r="G4" s="9">
        <f t="shared" si="5"/>
        <v>9180</v>
      </c>
      <c r="H4" s="9">
        <f t="shared" si="6"/>
        <v>7650</v>
      </c>
      <c r="I4" s="4" t="e">
        <f>#REF!</f>
        <v>#REF!</v>
      </c>
      <c r="J4" s="4">
        <f t="shared" si="7"/>
        <v>0</v>
      </c>
      <c r="O4">
        <v>0</v>
      </c>
      <c r="P4">
        <v>512</v>
      </c>
      <c r="Q4">
        <f t="shared" si="8"/>
        <v>426.66666666666669</v>
      </c>
      <c r="R4" s="2">
        <v>4700000</v>
      </c>
    </row>
    <row r="5" spans="1:20" s="50" customFormat="1" x14ac:dyDescent="0.25">
      <c r="A5" s="48">
        <f t="shared" si="0"/>
        <v>0</v>
      </c>
      <c r="B5" s="48">
        <f t="shared" si="1"/>
        <v>450</v>
      </c>
      <c r="C5" s="48">
        <f t="shared" si="9"/>
        <v>540</v>
      </c>
      <c r="D5" s="48">
        <f t="shared" si="2"/>
        <v>648</v>
      </c>
      <c r="E5" s="49">
        <f t="shared" si="3"/>
        <v>6500000</v>
      </c>
      <c r="F5" s="48">
        <f t="shared" si="4"/>
        <v>14444</v>
      </c>
      <c r="G5" s="48">
        <f t="shared" si="5"/>
        <v>12037</v>
      </c>
      <c r="H5" s="48">
        <f t="shared" si="6"/>
        <v>10031</v>
      </c>
      <c r="I5" s="48" t="e">
        <f>#REF!</f>
        <v>#REF!</v>
      </c>
      <c r="J5" s="48">
        <f t="shared" si="7"/>
        <v>0</v>
      </c>
      <c r="O5" s="50">
        <v>0</v>
      </c>
      <c r="P5" s="50">
        <v>540</v>
      </c>
      <c r="Q5" s="50">
        <f t="shared" si="8"/>
        <v>450</v>
      </c>
      <c r="R5" s="51">
        <v>6500000</v>
      </c>
    </row>
    <row r="6" spans="1:20" x14ac:dyDescent="0.25">
      <c r="A6" s="4">
        <f t="shared" ref="A6:A11" si="10">N6</f>
        <v>0</v>
      </c>
      <c r="B6" s="4">
        <f t="shared" ref="B6:B11" si="11">Q6</f>
        <v>0</v>
      </c>
      <c r="C6" s="4">
        <f t="shared" ref="C6:C11" si="12">B6*1.2</f>
        <v>0</v>
      </c>
      <c r="D6" s="4">
        <f t="shared" ref="D6:D11" si="13">C6*1.2</f>
        <v>0</v>
      </c>
      <c r="E6" s="5">
        <f t="shared" ref="E6:E11" si="14">R6</f>
        <v>0</v>
      </c>
      <c r="F6" s="4" t="e">
        <f t="shared" ref="F6:F11" si="15">ROUND((E6/B6),0)</f>
        <v>#DIV/0!</v>
      </c>
      <c r="G6" s="4" t="e">
        <f t="shared" ref="G6:G11" si="16">ROUND((E6/C6),0)</f>
        <v>#DIV/0!</v>
      </c>
      <c r="H6" s="9" t="e">
        <f t="shared" ref="H6:H11" si="17">ROUND((E6/D6),0)</f>
        <v>#DIV/0!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f t="shared" ref="Q6:Q11" si="20">P6/1.2</f>
        <v>0</v>
      </c>
      <c r="R6" s="2">
        <v>0</v>
      </c>
    </row>
    <row r="7" spans="1:20" x14ac:dyDescent="0.25">
      <c r="A7" s="4">
        <f t="shared" ref="A7:A9" si="21">N7</f>
        <v>0</v>
      </c>
      <c r="B7" s="4">
        <f t="shared" ref="B7:B9" si="22">Q7</f>
        <v>0</v>
      </c>
      <c r="C7" s="4">
        <f t="shared" ref="C7:C9" si="23">B7*1.2</f>
        <v>0</v>
      </c>
      <c r="D7" s="4">
        <f t="shared" ref="D7:D9" si="24">C7*1.2</f>
        <v>0</v>
      </c>
      <c r="E7" s="5">
        <f t="shared" ref="E7:E9" si="25">R7</f>
        <v>0</v>
      </c>
      <c r="F7" s="4" t="e">
        <f t="shared" ref="F7:F9" si="26">ROUND((E7/B7),0)</f>
        <v>#DIV/0!</v>
      </c>
      <c r="G7" s="4" t="e">
        <f t="shared" ref="G7:G9" si="27">ROUND((E7/C7),0)</f>
        <v>#DIV/0!</v>
      </c>
      <c r="H7" s="9" t="e">
        <f t="shared" ref="H7:H9" si="28">ROUND((E7/D7),0)</f>
        <v>#DIV/0!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:P9" si="30">O7/1.2</f>
        <v>0</v>
      </c>
      <c r="Q7">
        <f t="shared" ref="Q7:Q9" si="31">P7/1.2</f>
        <v>0</v>
      </c>
      <c r="R7" s="2">
        <v>0</v>
      </c>
    </row>
    <row r="8" spans="1:20" x14ac:dyDescent="0.2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9" t="e">
        <f t="shared" si="28"/>
        <v>#DIV/0!</v>
      </c>
      <c r="I8" s="4" t="e">
        <f>#REF!</f>
        <v>#REF!</v>
      </c>
      <c r="J8" s="4">
        <f t="shared" si="29"/>
        <v>0</v>
      </c>
      <c r="O8">
        <v>0</v>
      </c>
      <c r="P8">
        <f t="shared" si="30"/>
        <v>0</v>
      </c>
      <c r="Q8">
        <f t="shared" si="31"/>
        <v>0</v>
      </c>
      <c r="R8" s="2">
        <v>0</v>
      </c>
    </row>
    <row r="9" spans="1:20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f t="shared" si="31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52" t="s">
        <v>36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450</v>
      </c>
      <c r="C16" s="4">
        <f>B16*1.2</f>
        <v>540</v>
      </c>
      <c r="D16" s="4">
        <f t="shared" ref="D16:D32" si="34">C16*1.2</f>
        <v>648</v>
      </c>
      <c r="E16" s="5">
        <f t="shared" ref="E16:E32" si="35">R16</f>
        <v>5900000</v>
      </c>
      <c r="F16" s="9">
        <f t="shared" ref="F16:F32" si="36">ROUND((E16/B16),0)</f>
        <v>13111</v>
      </c>
      <c r="G16" s="9">
        <f t="shared" ref="G16:G32" si="37">ROUND((E16/C16),0)</f>
        <v>10926</v>
      </c>
      <c r="H16" s="9">
        <f t="shared" ref="H16:H32" si="38">ROUND((E16/D16),0)</f>
        <v>9105</v>
      </c>
      <c r="I16" s="4" t="e">
        <f>#REF!</f>
        <v>#REF!</v>
      </c>
      <c r="J16" s="4">
        <f t="shared" ref="J16:J32" si="39">S16</f>
        <v>0</v>
      </c>
      <c r="O16">
        <v>0</v>
      </c>
      <c r="P16">
        <f t="shared" ref="P16:Q32" si="40">O16/1.2</f>
        <v>0</v>
      </c>
      <c r="Q16">
        <v>450</v>
      </c>
      <c r="R16" s="2">
        <v>5900000</v>
      </c>
    </row>
    <row r="17" spans="1:18" s="50" customFormat="1" ht="14.25" customHeight="1" x14ac:dyDescent="0.25">
      <c r="A17" s="48">
        <f t="shared" si="32"/>
        <v>0</v>
      </c>
      <c r="B17" s="48">
        <f t="shared" si="33"/>
        <v>425</v>
      </c>
      <c r="C17" s="48">
        <f t="shared" ref="C17:C32" si="41">B17*1.2</f>
        <v>510</v>
      </c>
      <c r="D17" s="48">
        <f t="shared" si="34"/>
        <v>612</v>
      </c>
      <c r="E17" s="49">
        <f t="shared" si="35"/>
        <v>7200000</v>
      </c>
      <c r="F17" s="48">
        <f t="shared" si="36"/>
        <v>16941</v>
      </c>
      <c r="G17" s="48">
        <f t="shared" si="37"/>
        <v>14118</v>
      </c>
      <c r="H17" s="48">
        <f t="shared" si="38"/>
        <v>11765</v>
      </c>
      <c r="I17" s="48" t="e">
        <f>#REF!</f>
        <v>#REF!</v>
      </c>
      <c r="J17" s="48">
        <f t="shared" si="39"/>
        <v>0</v>
      </c>
      <c r="O17" s="50">
        <v>0</v>
      </c>
      <c r="P17" s="50">
        <v>510</v>
      </c>
      <c r="Q17" s="50">
        <f t="shared" si="40"/>
        <v>425</v>
      </c>
      <c r="R17" s="51">
        <v>7200000</v>
      </c>
    </row>
    <row r="18" spans="1:18" ht="14.25" customHeight="1" x14ac:dyDescent="0.25">
      <c r="A18" s="4">
        <f t="shared" si="32"/>
        <v>0</v>
      </c>
      <c r="B18" s="4">
        <f t="shared" si="33"/>
        <v>800</v>
      </c>
      <c r="C18" s="4">
        <f t="shared" si="41"/>
        <v>960</v>
      </c>
      <c r="D18" s="4">
        <f t="shared" si="34"/>
        <v>1152</v>
      </c>
      <c r="E18" s="5">
        <f t="shared" si="35"/>
        <v>12100000</v>
      </c>
      <c r="F18" s="9">
        <f t="shared" si="36"/>
        <v>15125</v>
      </c>
      <c r="G18" s="9">
        <f t="shared" si="37"/>
        <v>12604</v>
      </c>
      <c r="H18" s="9">
        <f t="shared" si="38"/>
        <v>10503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800</v>
      </c>
      <c r="R18" s="2">
        <v>12100000</v>
      </c>
    </row>
    <row r="19" spans="1:18" ht="14.25" customHeight="1" x14ac:dyDescent="0.25">
      <c r="A19" s="4">
        <f t="shared" si="32"/>
        <v>0</v>
      </c>
      <c r="B19" s="4">
        <f t="shared" si="33"/>
        <v>450</v>
      </c>
      <c r="C19" s="4">
        <f t="shared" si="41"/>
        <v>540</v>
      </c>
      <c r="D19" s="4">
        <f t="shared" si="34"/>
        <v>648</v>
      </c>
      <c r="E19" s="5">
        <f t="shared" si="35"/>
        <v>6600000</v>
      </c>
      <c r="F19" s="9">
        <f t="shared" si="36"/>
        <v>14667</v>
      </c>
      <c r="G19" s="9">
        <f t="shared" si="37"/>
        <v>12222</v>
      </c>
      <c r="H19" s="9">
        <f t="shared" si="38"/>
        <v>10185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450</v>
      </c>
      <c r="R19" s="2">
        <v>6600000</v>
      </c>
    </row>
    <row r="20" spans="1:18" ht="14.25" customHeight="1" x14ac:dyDescent="0.25">
      <c r="A20" s="4">
        <f t="shared" si="32"/>
        <v>0</v>
      </c>
      <c r="B20" s="4">
        <f t="shared" si="33"/>
        <v>908.33333333333337</v>
      </c>
      <c r="C20" s="4">
        <f t="shared" si="41"/>
        <v>1090</v>
      </c>
      <c r="D20" s="4">
        <f t="shared" si="34"/>
        <v>1308</v>
      </c>
      <c r="E20" s="5">
        <f t="shared" si="35"/>
        <v>13500000</v>
      </c>
      <c r="F20" s="9">
        <f t="shared" si="36"/>
        <v>14862</v>
      </c>
      <c r="G20" s="9">
        <f t="shared" si="37"/>
        <v>12385</v>
      </c>
      <c r="H20" s="9">
        <f t="shared" si="38"/>
        <v>10321</v>
      </c>
      <c r="I20" s="4" t="e">
        <f>#REF!</f>
        <v>#REF!</v>
      </c>
      <c r="J20" s="4">
        <f t="shared" si="39"/>
        <v>0</v>
      </c>
      <c r="O20">
        <v>0</v>
      </c>
      <c r="P20">
        <v>1090</v>
      </c>
      <c r="Q20">
        <f t="shared" si="40"/>
        <v>908.33333333333337</v>
      </c>
      <c r="R20" s="2">
        <v>13500000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850</v>
      </c>
      <c r="C21" s="4">
        <f t="shared" ref="C21:C24" si="44">B21*1.2</f>
        <v>1020</v>
      </c>
      <c r="D21" s="4">
        <f t="shared" ref="D21:D24" si="45">C21*1.2</f>
        <v>1224</v>
      </c>
      <c r="E21" s="5">
        <f t="shared" ref="E21:E24" si="46">R21</f>
        <v>14000000</v>
      </c>
      <c r="F21" s="9">
        <f t="shared" ref="F21:F24" si="47">ROUND((E21/B21),0)</f>
        <v>16471</v>
      </c>
      <c r="G21" s="9">
        <f t="shared" ref="G21:G24" si="48">ROUND((E21/C21),0)</f>
        <v>13725</v>
      </c>
      <c r="H21" s="9">
        <f t="shared" ref="H21:H24" si="49">ROUND((E21/D21),0)</f>
        <v>11438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v>850</v>
      </c>
      <c r="R21" s="2">
        <v>14000000</v>
      </c>
    </row>
    <row r="22" spans="1:18" ht="14.25" customHeight="1" x14ac:dyDescent="0.25">
      <c r="A22" s="4">
        <f t="shared" si="42"/>
        <v>0</v>
      </c>
      <c r="B22" s="4">
        <f t="shared" si="43"/>
        <v>470</v>
      </c>
      <c r="C22" s="4">
        <f t="shared" si="44"/>
        <v>564</v>
      </c>
      <c r="D22" s="4">
        <f t="shared" si="45"/>
        <v>676.8</v>
      </c>
      <c r="E22" s="5">
        <f t="shared" si="46"/>
        <v>5900000</v>
      </c>
      <c r="F22" s="9">
        <f t="shared" si="47"/>
        <v>12553</v>
      </c>
      <c r="G22" s="9">
        <f t="shared" si="48"/>
        <v>10461</v>
      </c>
      <c r="H22" s="9">
        <f t="shared" si="49"/>
        <v>8717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v>470</v>
      </c>
      <c r="R22" s="2">
        <v>5900000</v>
      </c>
    </row>
    <row r="23" spans="1:18" s="50" customFormat="1" ht="14.25" customHeight="1" x14ac:dyDescent="0.25">
      <c r="A23" s="48">
        <f t="shared" si="42"/>
        <v>0</v>
      </c>
      <c r="B23" s="48">
        <f t="shared" si="43"/>
        <v>333.33333333333337</v>
      </c>
      <c r="C23" s="48">
        <f t="shared" si="44"/>
        <v>400.00000000000006</v>
      </c>
      <c r="D23" s="48">
        <f t="shared" si="45"/>
        <v>480.00000000000006</v>
      </c>
      <c r="E23" s="49">
        <f t="shared" si="46"/>
        <v>6700000</v>
      </c>
      <c r="F23" s="48">
        <f t="shared" si="47"/>
        <v>20100</v>
      </c>
      <c r="G23" s="48">
        <f t="shared" si="48"/>
        <v>16750</v>
      </c>
      <c r="H23" s="48">
        <f t="shared" si="49"/>
        <v>13958</v>
      </c>
      <c r="I23" s="48" t="e">
        <f>#REF!</f>
        <v>#REF!</v>
      </c>
      <c r="J23" s="48">
        <f t="shared" si="50"/>
        <v>0</v>
      </c>
      <c r="O23" s="50">
        <v>0</v>
      </c>
      <c r="P23" s="50">
        <v>400</v>
      </c>
      <c r="Q23" s="50">
        <f t="shared" ref="Q23:Q24" si="52">P23/1.2</f>
        <v>333.33333333333337</v>
      </c>
      <c r="R23" s="51">
        <v>6700000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E37" t="s">
        <v>38</v>
      </c>
      <c r="F37">
        <v>51.39</v>
      </c>
      <c r="G37">
        <f>F37*10.764</f>
        <v>553.16196000000002</v>
      </c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35">
        <v>1993</v>
      </c>
      <c r="W40" s="33" t="s">
        <v>23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24</v>
      </c>
      <c r="V41" s="35">
        <f>V39-V40</f>
        <v>31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-29</v>
      </c>
      <c r="W42" s="33"/>
      <c r="X42" s="26"/>
      <c r="Y42" s="7"/>
    </row>
    <row r="43" spans="1:25" ht="16.5" x14ac:dyDescent="0.3">
      <c r="S43" s="10"/>
      <c r="T43" s="10"/>
      <c r="U43" s="37" t="s">
        <v>25</v>
      </c>
      <c r="V43" s="38">
        <f>553*2200</f>
        <v>1216600</v>
      </c>
      <c r="W43" s="33"/>
      <c r="X43" s="26"/>
      <c r="Y43" s="7"/>
    </row>
    <row r="44" spans="1:25" ht="16.5" x14ac:dyDescent="0.3">
      <c r="S44" s="10"/>
      <c r="T44" s="10"/>
      <c r="U44" s="37" t="s">
        <v>26</v>
      </c>
      <c r="V44" s="35"/>
      <c r="W44" s="33"/>
      <c r="X44" s="26"/>
      <c r="Y44" s="7"/>
    </row>
    <row r="45" spans="1:25" ht="46.5" customHeight="1" x14ac:dyDescent="0.3">
      <c r="P45" s="53" t="s">
        <v>37</v>
      </c>
      <c r="Q45" s="53"/>
      <c r="R45" s="53"/>
      <c r="S45" s="53"/>
      <c r="U45" s="37"/>
      <c r="V45" s="35"/>
      <c r="W45" s="33"/>
      <c r="X45" s="26"/>
      <c r="Y45" s="7"/>
    </row>
    <row r="46" spans="1:25" ht="16.5" x14ac:dyDescent="0.3">
      <c r="U46" s="37" t="s">
        <v>27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28</v>
      </c>
      <c r="V47" s="47">
        <f>V46*31/60</f>
        <v>46.5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0.46500000000000002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29</v>
      </c>
      <c r="V49" s="41">
        <f>ROUND((V43*V48),0)</f>
        <v>565719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16</v>
      </c>
      <c r="V50" s="41">
        <v>553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14000</v>
      </c>
      <c r="W51" s="33"/>
      <c r="X51" s="18"/>
      <c r="Y51" s="7"/>
    </row>
    <row r="52" spans="15:25" ht="16.5" x14ac:dyDescent="0.3">
      <c r="S52" s="10"/>
      <c r="T52" s="10"/>
      <c r="U52" s="37" t="s">
        <v>30</v>
      </c>
      <c r="V52" s="38">
        <f>V51*V50</f>
        <v>7742000</v>
      </c>
      <c r="W52" s="33"/>
      <c r="X52" s="26"/>
      <c r="Y52" s="7"/>
    </row>
    <row r="53" spans="15:25" ht="16.5" x14ac:dyDescent="0.3">
      <c r="S53" s="10"/>
      <c r="T53" s="10"/>
      <c r="U53" s="42" t="s">
        <v>31</v>
      </c>
      <c r="V53" s="43">
        <f>V52-V49</f>
        <v>7176281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32</v>
      </c>
      <c r="V54" s="43">
        <f>V53*0.9</f>
        <v>6458652.9000000004</v>
      </c>
      <c r="W54" s="33"/>
      <c r="X54" s="28"/>
      <c r="Y54" s="7"/>
    </row>
    <row r="55" spans="15:25" ht="16.5" x14ac:dyDescent="0.3">
      <c r="S55" s="11"/>
      <c r="T55" s="10"/>
      <c r="U55" s="42" t="s">
        <v>33</v>
      </c>
      <c r="V55" s="45">
        <f>V53*0.8</f>
        <v>5741024.8000000007</v>
      </c>
      <c r="W55" s="33"/>
      <c r="X55" s="29"/>
      <c r="Y55" s="7"/>
    </row>
    <row r="56" spans="15:25" ht="16.5" x14ac:dyDescent="0.3">
      <c r="S56" s="10"/>
      <c r="T56" s="10"/>
      <c r="U56" s="42" t="s">
        <v>34</v>
      </c>
      <c r="V56" s="46">
        <f>V53*0.025/12</f>
        <v>14950.585416666669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V24" sqref="V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18" sqref="R18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S15" sqref="S15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S21" sqref="S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5" sqref="X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Q10" sqref="Q10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2024-07-16T12:55:52Z</dcterms:modified>
</cp:coreProperties>
</file>