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PREETI PANDEY - SBI\"/>
    </mc:Choice>
  </mc:AlternateContent>
  <xr:revisionPtr revIDLastSave="0" documentId="13_ncr:1_{212950BE-7755-4214-8B06-CDDA2CD3D83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7" i="4" l="1"/>
  <c r="F37" i="4"/>
  <c r="R18" i="13"/>
  <c r="Q17" i="15"/>
  <c r="S24" i="14"/>
  <c r="F34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S41" i="4" l="1"/>
  <c r="W45" i="4"/>
  <c r="W47" i="4" s="1"/>
  <c r="W46" i="4" l="1"/>
  <c r="W51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<sst xmlns="http://schemas.openxmlformats.org/spreadsheetml/2006/main" count="50" uniqueCount="44">
  <si>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</si>
  <si>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</si>
  <si>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</si>
  <si>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</si>
  <si>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</si>
  <si>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</si>
  <si>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</si>
  <si>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</si>
  <si>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</si>
  <si>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</si>
  <si>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</si>
  <si>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</si>
  <si>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</si>
  <si>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</si>
  <si>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</si>
  <si>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</si>
  <si>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</si>
  <si>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</si>
  <si>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</si>
  <si>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</si>
  <si>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</si>
  <si>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</si>
  <si>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</si>
  <si>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</si>
  <si>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</si>
  <si>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</si>
  <si>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</si>
  <si>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</si>
  <si>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</si>
  <si>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</si>
  <si>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</si>
  <si>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</si>
  <si>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</si>
  <si>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</si>
  <si>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</si>
  <si>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</si>
  <si>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</si>
  <si>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</si>
  <si>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</si>
  <si>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</si>
  <si>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- PREETI PANDEY</t>
  </si>
  <si>
    <t>As per OC</t>
  </si>
  <si>
    <t xml:space="preserve">Agree  </t>
  </si>
  <si>
    <t>open 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</si>
</sst>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3" fontId="11" fillId="0" borderId="1" xfId="0" applyNumberFormat="1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43</xdr:row>
      <xdr:rowOff>124922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B30E10-4DFA-4C56-8B56-8646818CC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859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172665</xdr:colOff>
      <xdr:row>46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B4EAF8-0F83-4DEE-A763-30B040F21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07065" cy="7687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363192</xdr:colOff>
      <xdr:row>42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F12A12-8284-48FF-8DE0-F3C18A8B5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97592" cy="7954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48</xdr:row>
      <xdr:rowOff>172677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FF335A-8576-4B8B-8B7F-B3986B19D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8792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448673</xdr:colOff>
      <xdr:row>48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DB8265-6961-4816-9F8B-269B7201A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154273" cy="79354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582042</xdr:colOff>
      <xdr:row>30</xdr:row>
      <xdr:rowOff>124640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14FD32-D389-49A9-A691-8BFA5C18B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287642" cy="58396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477252</xdr:colOff>
      <xdr:row>31</xdr:row>
      <xdr:rowOff>67482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AC624E-2ADA-45AE-A2BF-9EC7EEEA5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82852" cy="57824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39</xdr:row>
      <xdr:rowOff>105800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FFCF5A-9FDB-4E91-AA6B-ADEAC66AE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34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Y44" sqref="Y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8.1406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448</v>
      </c>
      <c r="C3" s="44">
        <f>B3*1.2</f>
        <v>537.6</v>
      </c>
      <c r="D3" s="44">
        <f t="shared" ref="D3:D14" si="2">C3*1.2</f>
        <v>645.12</v>
      </c>
      <c r="E3" s="45">
        <f t="shared" ref="E3:E14" si="3">R3</f>
        <v>2407500</v>
      </c>
      <c r="F3" s="44">
        <f t="shared" ref="F3:F14" si="4">ROUND((E3/B3),0)</f>
        <v>5374</v>
      </c>
      <c r="G3" s="44">
        <f t="shared" ref="G3:G14" si="5">ROUND((E3/C3),0)</f>
        <v>4478</v>
      </c>
      <c r="H3" s="44">
        <f t="shared" ref="H3:H14" si="6">ROUND((E3/D3),0)</f>
        <v>3732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448</v>
      </c>
      <c r="R3" s="47">
        <v>2407500</v>
      </c>
    </row>
    <row r="4" spans="1:20" x14ac:dyDescent="0.25">
      <c r="A4" s="4">
        <f t="shared" ref="A4:A9" si="9">N4</f>
        <v>0</v>
      </c>
      <c r="B4" s="4">
        <f t="shared" ref="B4:B9" si="10">Q4</f>
        <v>555</v>
      </c>
      <c r="C4" s="4">
        <f t="shared" ref="C4:C9" si="11">B4*1.2</f>
        <v>666</v>
      </c>
      <c r="D4" s="4">
        <f t="shared" ref="D4:D9" si="12">C4*1.2</f>
        <v>799.19999999999993</v>
      </c>
      <c r="E4" s="5">
        <f t="shared" ref="E4:E9" si="13">R4</f>
        <v>2707019</v>
      </c>
      <c r="F4" s="9">
        <f t="shared" ref="F4:F9" si="14">ROUND((E4/B4),0)</f>
        <v>4878</v>
      </c>
      <c r="G4" s="9">
        <f t="shared" ref="G4:G9" si="15">ROUND((E4/C4),0)</f>
        <v>4065</v>
      </c>
      <c r="H4" s="9">
        <f t="shared" ref="H4:H9" si="16">ROUND((E4/D4),0)</f>
        <v>3387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555</v>
      </c>
      <c r="R4" s="2">
        <v>2707019</v>
      </c>
    </row>
    <row r="5" spans="1:20" x14ac:dyDescent="0.25">
      <c r="A5" s="4">
        <f t="shared" si="9"/>
        <v>0</v>
      </c>
      <c r="B5" s="4">
        <f t="shared" si="10"/>
        <v>458</v>
      </c>
      <c r="C5" s="4">
        <f t="shared" si="11"/>
        <v>549.6</v>
      </c>
      <c r="D5" s="4">
        <f t="shared" si="12"/>
        <v>659.52</v>
      </c>
      <c r="E5" s="5">
        <f t="shared" si="13"/>
        <v>2350000</v>
      </c>
      <c r="F5" s="9">
        <f t="shared" si="14"/>
        <v>5131</v>
      </c>
      <c r="G5" s="9">
        <f t="shared" si="15"/>
        <v>4276</v>
      </c>
      <c r="H5" s="9">
        <f t="shared" si="16"/>
        <v>3563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458</v>
      </c>
      <c r="R5" s="2">
        <v>2350000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4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37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x14ac:dyDescent="0.25">
      <c r="A16" s="4">
        <f t="shared" ref="A16:A28" si="32">N16</f>
        <v>0</v>
      </c>
      <c r="B16" s="4">
        <f t="shared" ref="B16:B28" si="33">Q16</f>
        <v>400</v>
      </c>
      <c r="C16" s="4">
        <f>B16*1.2</f>
        <v>480</v>
      </c>
      <c r="D16" s="4">
        <f t="shared" ref="D16:D28" si="34">C16*1.2</f>
        <v>576</v>
      </c>
      <c r="E16" s="5">
        <f t="shared" ref="E16:E28" si="35">R16</f>
        <v>2450000</v>
      </c>
      <c r="F16" s="9">
        <f t="shared" ref="F16:F28" si="36">ROUND((E16/B16),0)</f>
        <v>6125</v>
      </c>
      <c r="G16" s="9">
        <f t="shared" ref="G16:G28" si="37">ROUND((E16/C16),0)</f>
        <v>5104</v>
      </c>
      <c r="H16" s="9">
        <f t="shared" ref="H16:H28" si="38">ROUND((E16/D16),0)</f>
        <v>4253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400</v>
      </c>
      <c r="R16" s="2">
        <v>2450000</v>
      </c>
    </row>
    <row r="17" spans="1:24" x14ac:dyDescent="0.25">
      <c r="A17" s="4">
        <f t="shared" si="32"/>
        <v>0</v>
      </c>
      <c r="B17" s="4">
        <f t="shared" si="33"/>
        <v>342</v>
      </c>
      <c r="C17" s="4">
        <f t="shared" ref="C17:C28" si="41">B17*1.2</f>
        <v>410.4</v>
      </c>
      <c r="D17" s="4">
        <f t="shared" si="34"/>
        <v>492.47999999999996</v>
      </c>
      <c r="E17" s="5">
        <f t="shared" si="35"/>
        <v>2204000</v>
      </c>
      <c r="F17" s="9">
        <f t="shared" si="36"/>
        <v>6444</v>
      </c>
      <c r="G17" s="9">
        <f t="shared" si="37"/>
        <v>5370</v>
      </c>
      <c r="H17" s="9">
        <f t="shared" si="38"/>
        <v>4475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342</v>
      </c>
      <c r="R17" s="2">
        <v>2204000</v>
      </c>
    </row>
    <row r="18" spans="1:24" s="46" customFormat="1" x14ac:dyDescent="0.25">
      <c r="A18" s="44">
        <f t="shared" si="32"/>
        <v>0</v>
      </c>
      <c r="B18" s="44">
        <f t="shared" si="33"/>
        <v>487</v>
      </c>
      <c r="C18" s="44">
        <f t="shared" si="41"/>
        <v>584.4</v>
      </c>
      <c r="D18" s="44">
        <f t="shared" si="34"/>
        <v>701.28</v>
      </c>
      <c r="E18" s="45">
        <f t="shared" si="35"/>
        <v>3656000</v>
      </c>
      <c r="F18" s="44">
        <f t="shared" si="36"/>
        <v>7507</v>
      </c>
      <c r="G18" s="44">
        <f t="shared" si="37"/>
        <v>6256</v>
      </c>
      <c r="H18" s="44">
        <f t="shared" si="38"/>
        <v>5213</v>
      </c>
      <c r="I18" s="44" t="e">
        <f>#REF!</f>
        <v>#REF!</v>
      </c>
      <c r="J18" s="44">
        <f t="shared" si="39"/>
        <v>0</v>
      </c>
      <c r="O18" s="46">
        <v>0</v>
      </c>
      <c r="P18" s="46">
        <f t="shared" si="40"/>
        <v>0</v>
      </c>
      <c r="Q18" s="46">
        <v>487</v>
      </c>
      <c r="R18" s="47">
        <v>3656000</v>
      </c>
    </row>
    <row r="19" spans="1:24" s="46" customFormat="1" x14ac:dyDescent="0.25">
      <c r="A19" s="44">
        <f t="shared" si="32"/>
        <v>0</v>
      </c>
      <c r="B19" s="44">
        <f t="shared" si="33"/>
        <v>495</v>
      </c>
      <c r="C19" s="44">
        <f t="shared" si="41"/>
        <v>594</v>
      </c>
      <c r="D19" s="44">
        <f t="shared" si="34"/>
        <v>712.8</v>
      </c>
      <c r="E19" s="45">
        <f t="shared" si="35"/>
        <v>3688000</v>
      </c>
      <c r="F19" s="44">
        <f t="shared" si="36"/>
        <v>7451</v>
      </c>
      <c r="G19" s="44">
        <f t="shared" si="37"/>
        <v>6209</v>
      </c>
      <c r="H19" s="44">
        <f t="shared" si="38"/>
        <v>5174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495</v>
      </c>
      <c r="R19" s="47">
        <v>3688000</v>
      </c>
    </row>
    <row r="20" spans="1:24" x14ac:dyDescent="0.25">
      <c r="A20" s="4">
        <f t="shared" si="32"/>
        <v>0</v>
      </c>
      <c r="B20" s="4">
        <f t="shared" si="33"/>
        <v>296</v>
      </c>
      <c r="C20" s="4">
        <f t="shared" si="41"/>
        <v>355.2</v>
      </c>
      <c r="D20" s="4">
        <f t="shared" si="34"/>
        <v>426.23999999999995</v>
      </c>
      <c r="E20" s="5">
        <f t="shared" si="35"/>
        <v>2683000</v>
      </c>
      <c r="F20" s="9">
        <f t="shared" si="36"/>
        <v>9064</v>
      </c>
      <c r="G20" s="9">
        <f t="shared" si="37"/>
        <v>7553</v>
      </c>
      <c r="H20" s="9">
        <f t="shared" si="38"/>
        <v>6295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296</v>
      </c>
      <c r="R20" s="2">
        <v>2683000</v>
      </c>
    </row>
    <row r="21" spans="1:24" x14ac:dyDescent="0.25">
      <c r="A21" s="4">
        <f t="shared" si="32"/>
        <v>0</v>
      </c>
      <c r="B21" s="4">
        <f t="shared" si="33"/>
        <v>406</v>
      </c>
      <c r="C21" s="4">
        <f t="shared" si="41"/>
        <v>487.2</v>
      </c>
      <c r="D21" s="4">
        <f t="shared" si="34"/>
        <v>584.64</v>
      </c>
      <c r="E21" s="5">
        <f t="shared" si="35"/>
        <v>3461000</v>
      </c>
      <c r="F21" s="9">
        <f t="shared" si="36"/>
        <v>8525</v>
      </c>
      <c r="G21" s="9">
        <f t="shared" si="37"/>
        <v>7104</v>
      </c>
      <c r="H21" s="9">
        <f t="shared" si="38"/>
        <v>5920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406</v>
      </c>
      <c r="R21" s="2">
        <v>3461000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6500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4000</v>
      </c>
      <c r="X31" s="22"/>
    </row>
    <row r="32" spans="1:24" ht="15.75" x14ac:dyDescent="0.25">
      <c r="E32" t="s">
        <v>42</v>
      </c>
      <c r="F32" s="7">
        <v>507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43</v>
      </c>
      <c r="F33" s="7">
        <v>48</v>
      </c>
      <c r="S33" s="10"/>
      <c r="T33" s="10"/>
      <c r="U33" s="17" t="s">
        <v>17</v>
      </c>
      <c r="V33" s="23"/>
      <c r="W33" s="24">
        <f>X33-X34</f>
        <v>5</v>
      </c>
      <c r="X33" s="25">
        <v>2024</v>
      </c>
    </row>
    <row r="34" spans="5:25" ht="15.75" x14ac:dyDescent="0.25">
      <c r="F34" s="7">
        <f>SUM(F32:F33)</f>
        <v>555</v>
      </c>
      <c r="S34" s="10"/>
      <c r="T34" s="10"/>
      <c r="U34" s="17" t="s">
        <v>18</v>
      </c>
      <c r="V34" s="23"/>
      <c r="W34" s="24">
        <f>W35-W33</f>
        <v>55</v>
      </c>
      <c r="X34" s="31">
        <v>2019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1" t="s">
        <v>40</v>
      </c>
      <c r="Q36" s="41"/>
      <c r="R36" s="41"/>
      <c r="S36" s="41"/>
      <c r="T36" s="42"/>
      <c r="U36" s="21" t="s">
        <v>20</v>
      </c>
      <c r="V36" s="23"/>
      <c r="W36" s="24">
        <f>90*W33/W35</f>
        <v>7.5</v>
      </c>
      <c r="X36" s="24"/>
    </row>
    <row r="37" spans="5:25" ht="15.75" x14ac:dyDescent="0.25">
      <c r="E37">
        <v>58.68</v>
      </c>
      <c r="F37" s="7">
        <f>E37*10.764</f>
        <v>631.63151999999991</v>
      </c>
      <c r="G37">
        <f>F37/F34</f>
        <v>1.1380748108108107</v>
      </c>
      <c r="U37" s="17"/>
      <c r="V37" s="26"/>
      <c r="W37" s="27">
        <f>W36%</f>
        <v>7.4999999999999997E-2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187.5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2312.5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4000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6312.5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555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3503437.5</v>
      </c>
      <c r="X45" s="43"/>
    </row>
    <row r="46" spans="5:25" ht="15.75" x14ac:dyDescent="0.25">
      <c r="S46" s="11"/>
      <c r="T46" s="10"/>
      <c r="U46" s="17" t="s">
        <v>25</v>
      </c>
      <c r="V46" s="23"/>
      <c r="W46" s="33">
        <f>W45*0.98</f>
        <v>3433368.75</v>
      </c>
      <c r="X46" s="34"/>
    </row>
    <row r="47" spans="5:25" ht="15.75" x14ac:dyDescent="0.25">
      <c r="S47" s="10"/>
      <c r="T47" s="10"/>
      <c r="U47" s="17" t="s">
        <v>26</v>
      </c>
      <c r="V47" s="23"/>
      <c r="W47" s="33">
        <f>W45*0.8</f>
        <v>2802750</v>
      </c>
      <c r="X47" s="33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1387500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3">
        <f>W45*0.025/12</f>
        <v>7298.828125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5:R44"/>
  <sheetViews>
    <sheetView zoomScaleNormal="100" workbookViewId="0">
      <selection activeCell="R18" sqref="R18"/>
    </sheetView>
  </sheetViews>
  <sheetFormatPr defaultRowHeight="15" x14ac:dyDescent="0.25"/>
  <cols>
    <col min="18" max="18" width="24.28515625" customWidth="1"/>
  </cols>
  <sheetData>
    <row r="15" spans="18:18" x14ac:dyDescent="0.25">
      <c r="R15">
        <v>2250000</v>
      </c>
    </row>
    <row r="16" spans="18:18" x14ac:dyDescent="0.25">
      <c r="R16">
        <v>135000</v>
      </c>
    </row>
    <row r="17" spans="18:18" x14ac:dyDescent="0.25">
      <c r="R17">
        <v>22500</v>
      </c>
    </row>
    <row r="18" spans="18:18" x14ac:dyDescent="0.25">
      <c r="R18">
        <f>SUM(R15:R17)</f>
        <v>2407500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22:S24"/>
  <sheetViews>
    <sheetView topLeftCell="A6" workbookViewId="0">
      <selection activeCell="T28" sqref="T28"/>
    </sheetView>
  </sheetViews>
  <sheetFormatPr defaultRowHeight="15" x14ac:dyDescent="0.25"/>
  <sheetData>
    <row r="22" spans="19:19" x14ac:dyDescent="0.25">
      <c r="S22">
        <v>507</v>
      </c>
    </row>
    <row r="23" spans="19:19" x14ac:dyDescent="0.25">
      <c r="S23">
        <v>48</v>
      </c>
    </row>
    <row r="24" spans="19:19" x14ac:dyDescent="0.25">
      <c r="S24">
        <f>SUM(S22:S23)</f>
        <v>555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Q17"/>
  <sheetViews>
    <sheetView zoomScaleNormal="100" workbookViewId="0">
      <selection activeCell="R18" sqref="R18"/>
    </sheetView>
  </sheetViews>
  <sheetFormatPr defaultRowHeight="15" x14ac:dyDescent="0.25"/>
  <sheetData>
    <row r="2" spans="1:17" x14ac:dyDescent="0.25">
      <c r="A2" s="6"/>
    </row>
    <row r="15" spans="1:17" x14ac:dyDescent="0.25">
      <c r="Q15">
        <v>405</v>
      </c>
    </row>
    <row r="16" spans="1:17" x14ac:dyDescent="0.25">
      <c r="Q16">
        <v>53</v>
      </c>
    </row>
    <row r="17" spans="17:17" x14ac:dyDescent="0.25">
      <c r="Q17">
        <f>SUM(Q15:Q16)</f>
        <v>458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3" sqref="S1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U17" sqref="U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O19" sqref="O1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2024-07-16T09:58:54Z</dcterms:modified>
</cp:coreProperties>
</file>