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C:\Users\115-PC\Desktop\Approx value\kAPLESH sHETH\"/>
    </mc:Choice>
  </mc:AlternateContent>
  <xr:revisionPtr revIDLastSave="0" documentId="13_ncr:1_{83D5FF25-46FA-4240-8E1E-F38BE7A1D2F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4" sheetId="16" r:id="rId3"/>
    <sheet name="Sheet5" sheetId="17" r:id="rId4"/>
    <sheet name="Sheet6" sheetId="18" r:id="rId5"/>
    <sheet name="Sheet7" sheetId="19" r:id="rId6"/>
    <sheet name="Sheet8" sheetId="20" r:id="rId7"/>
    <sheet name="Sheet9" sheetId="21" r:id="rId8"/>
    <sheet name="Sheet10" sheetId="22" r:id="rId9"/>
    <sheet name="Sheet11" sheetId="23" r:id="rId10"/>
    <sheet name="Sheet12" sheetId="24" r:id="rId11"/>
    <sheet name="Sheet3" sheetId="26" r:id="rId12"/>
    <sheet name="Sheet14" sheetId="28" r:id="rId13"/>
  </sheets>
  <calcPr calcId="191029"/>
</workbook>
</file>

<file path=xl/calcChain.xml><?xml version="1.0" encoding="utf-8"?>
<calcChain xmlns="http://schemas.openxmlformats.org/spreadsheetml/2006/main">
  <c r="V26" i="4" l="1"/>
  <c r="P33" i="4"/>
  <c r="Q4" i="4"/>
  <c r="Q3" i="4"/>
  <c r="V10" i="4"/>
  <c r="V11" i="4" s="1"/>
  <c r="V9" i="4"/>
  <c r="V8" i="4"/>
  <c r="V17" i="4" s="1"/>
  <c r="V13" i="4" l="1"/>
  <c r="V14" i="4" s="1"/>
  <c r="V15" i="4" s="1"/>
  <c r="V16" i="4" s="1"/>
  <c r="V19" i="4" s="1"/>
  <c r="V22" i="4" s="1"/>
  <c r="V24" i="4" s="1"/>
  <c r="V25" i="4" s="1"/>
  <c r="Q18" i="4"/>
  <c r="Q17" i="4"/>
  <c r="P13" i="4"/>
  <c r="Q13" i="4" s="1"/>
  <c r="P12" i="4"/>
  <c r="Q12" i="4" s="1"/>
  <c r="P11" i="4"/>
  <c r="Q11" i="4" s="1"/>
  <c r="P10" i="4"/>
  <c r="Q10" i="4" s="1"/>
  <c r="P9" i="4"/>
  <c r="Q9" i="4" s="1"/>
  <c r="P8" i="4"/>
  <c r="Q8" i="4" s="1"/>
  <c r="P7" i="4"/>
  <c r="P24" i="4"/>
  <c r="Q24" i="4" s="1"/>
  <c r="P23" i="4"/>
  <c r="Q23" i="4" s="1"/>
  <c r="P22" i="4"/>
  <c r="Q22" i="4" s="1"/>
  <c r="Q21" i="4"/>
  <c r="P16" i="4"/>
  <c r="V27" i="4" l="1"/>
  <c r="A6" i="4" l="1"/>
  <c r="B6" i="4"/>
  <c r="C6" i="4" s="1"/>
  <c r="E6" i="4"/>
  <c r="I6" i="4"/>
  <c r="J6" i="4"/>
  <c r="G6" i="4" l="1"/>
  <c r="D6" i="4"/>
  <c r="H6" i="4" s="1"/>
  <c r="F6" i="4"/>
  <c r="B18" i="4" l="1"/>
  <c r="C18" i="4" s="1"/>
  <c r="D18" i="4" s="1"/>
  <c r="J18" i="4"/>
  <c r="I18" i="4"/>
  <c r="E18" i="4"/>
  <c r="A18" i="4"/>
  <c r="B17" i="4"/>
  <c r="C17" i="4" s="1"/>
  <c r="D17" i="4" s="1"/>
  <c r="J17" i="4"/>
  <c r="I17" i="4"/>
  <c r="E17" i="4"/>
  <c r="A17" i="4"/>
  <c r="B16" i="4"/>
  <c r="C16" i="4" s="1"/>
  <c r="D16" i="4" s="1"/>
  <c r="J16" i="4"/>
  <c r="I16" i="4"/>
  <c r="E16" i="4"/>
  <c r="A16" i="4"/>
  <c r="H18" i="4" l="1"/>
  <c r="H16" i="4"/>
  <c r="H17" i="4"/>
  <c r="F16" i="4"/>
  <c r="F17" i="4"/>
  <c r="F18" i="4"/>
  <c r="G16" i="4"/>
  <c r="G17" i="4"/>
  <c r="G18" i="4"/>
  <c r="P14" i="4" l="1"/>
  <c r="Q14" i="4" s="1"/>
  <c r="J14" i="4" l="1"/>
  <c r="I14" i="4"/>
  <c r="E14" i="4"/>
  <c r="B14" i="4"/>
  <c r="C14" i="4" s="1"/>
  <c r="D14" i="4" s="1"/>
  <c r="A14" i="4"/>
  <c r="J13" i="4"/>
  <c r="I13" i="4"/>
  <c r="E13" i="4"/>
  <c r="B13" i="4"/>
  <c r="C13" i="4" s="1"/>
  <c r="A13" i="4"/>
  <c r="E55" i="17"/>
  <c r="E56" i="17"/>
  <c r="H14" i="4" l="1"/>
  <c r="G14" i="4"/>
  <c r="D13" i="4"/>
  <c r="H13" i="4" s="1"/>
  <c r="G13" i="4"/>
  <c r="F13" i="4"/>
  <c r="F14" i="4"/>
  <c r="B12" i="4" l="1"/>
  <c r="C12" i="4" s="1"/>
  <c r="D12" i="4" s="1"/>
  <c r="J12" i="4"/>
  <c r="I12" i="4"/>
  <c r="E12" i="4"/>
  <c r="A12" i="4"/>
  <c r="B11" i="4"/>
  <c r="C11" i="4" s="1"/>
  <c r="D11" i="4" s="1"/>
  <c r="J11" i="4"/>
  <c r="I11" i="4"/>
  <c r="E11" i="4"/>
  <c r="A11" i="4"/>
  <c r="B10" i="4"/>
  <c r="C10" i="4" s="1"/>
  <c r="D10" i="4" s="1"/>
  <c r="J10" i="4"/>
  <c r="I10" i="4"/>
  <c r="E10" i="4"/>
  <c r="A10" i="4"/>
  <c r="B9" i="4"/>
  <c r="C9" i="4" s="1"/>
  <c r="D9" i="4" s="1"/>
  <c r="J9" i="4"/>
  <c r="I9" i="4"/>
  <c r="E9" i="4"/>
  <c r="A9" i="4"/>
  <c r="B8" i="4"/>
  <c r="C8" i="4" s="1"/>
  <c r="D8" i="4" s="1"/>
  <c r="J8" i="4"/>
  <c r="I8" i="4"/>
  <c r="E8" i="4"/>
  <c r="A8" i="4"/>
  <c r="F8" i="4" l="1"/>
  <c r="H12" i="4"/>
  <c r="H8" i="4"/>
  <c r="H9" i="4"/>
  <c r="H10" i="4"/>
  <c r="H11" i="4"/>
  <c r="F9" i="4"/>
  <c r="F10" i="4"/>
  <c r="F11" i="4"/>
  <c r="F12" i="4"/>
  <c r="G8" i="4"/>
  <c r="G9" i="4"/>
  <c r="G10" i="4"/>
  <c r="G11" i="4"/>
  <c r="G12" i="4"/>
  <c r="B5" i="4" l="1"/>
  <c r="C5" i="4" s="1"/>
  <c r="J5" i="4"/>
  <c r="I5" i="4"/>
  <c r="E5" i="4"/>
  <c r="A5" i="4"/>
  <c r="B4" i="4"/>
  <c r="C4" i="4" s="1"/>
  <c r="J4" i="4"/>
  <c r="I4" i="4"/>
  <c r="E4" i="4"/>
  <c r="A4" i="4"/>
  <c r="B3" i="4"/>
  <c r="C3" i="4" s="1"/>
  <c r="J3" i="4"/>
  <c r="I3" i="4"/>
  <c r="E3" i="4"/>
  <c r="A3" i="4"/>
  <c r="F5" i="4" l="1"/>
  <c r="D3" i="4"/>
  <c r="H3" i="4" s="1"/>
  <c r="G3" i="4"/>
  <c r="F3" i="4"/>
  <c r="G4" i="4"/>
  <c r="D4" i="4"/>
  <c r="H4" i="4" s="1"/>
  <c r="F4" i="4"/>
  <c r="D5" i="4"/>
  <c r="H5" i="4" s="1"/>
  <c r="G5" i="4"/>
  <c r="B7" i="4" l="1"/>
  <c r="C7" i="4" s="1"/>
  <c r="D7" i="4" s="1"/>
  <c r="J7" i="4"/>
  <c r="I7" i="4"/>
  <c r="E7" i="4"/>
  <c r="A7" i="4"/>
  <c r="H7" i="4" l="1"/>
  <c r="F7" i="4"/>
  <c r="G7" i="4"/>
  <c r="B24" i="4"/>
  <c r="C24" i="4" s="1"/>
  <c r="D24" i="4" s="1"/>
  <c r="J24" i="4"/>
  <c r="I24" i="4"/>
  <c r="E24" i="4"/>
  <c r="A24" i="4"/>
  <c r="B23" i="4"/>
  <c r="C23" i="4" s="1"/>
  <c r="D23" i="4" s="1"/>
  <c r="J23" i="4"/>
  <c r="I23" i="4"/>
  <c r="E23" i="4"/>
  <c r="A23" i="4"/>
  <c r="B22" i="4"/>
  <c r="C22" i="4" s="1"/>
  <c r="D22" i="4" s="1"/>
  <c r="J22" i="4"/>
  <c r="I22" i="4"/>
  <c r="E22" i="4"/>
  <c r="A22" i="4"/>
  <c r="B21" i="4"/>
  <c r="C21" i="4" s="1"/>
  <c r="D21" i="4" s="1"/>
  <c r="J21" i="4"/>
  <c r="I21" i="4"/>
  <c r="E21" i="4"/>
  <c r="A21" i="4"/>
  <c r="B20" i="4"/>
  <c r="C20" i="4" s="1"/>
  <c r="J20" i="4"/>
  <c r="I20" i="4"/>
  <c r="E20" i="4"/>
  <c r="A20" i="4"/>
  <c r="B19" i="4"/>
  <c r="C19" i="4" s="1"/>
  <c r="D19" i="4" s="1"/>
  <c r="J19" i="4"/>
  <c r="I19" i="4"/>
  <c r="E19" i="4"/>
  <c r="A19" i="4"/>
  <c r="H24" i="4" l="1"/>
  <c r="H19" i="4"/>
  <c r="H23" i="4"/>
  <c r="H21" i="4"/>
  <c r="H22" i="4"/>
  <c r="D20" i="4"/>
  <c r="H20" i="4" s="1"/>
  <c r="G20" i="4"/>
  <c r="F19" i="4"/>
  <c r="F20" i="4"/>
  <c r="F21" i="4"/>
  <c r="F22" i="4"/>
  <c r="F23" i="4"/>
  <c r="F24" i="4"/>
  <c r="G19" i="4"/>
  <c r="G21" i="4"/>
  <c r="G22" i="4"/>
  <c r="G23" i="4"/>
  <c r="G24" i="4"/>
</calcChain>
</file>

<file path=xl/sharedStrings.xml><?xml version="1.0" encoding="utf-8"?>
<sst xmlns="http://schemas.openxmlformats.org/spreadsheetml/2006/main" count="40" uniqueCount="37">
  <si>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</si>
  <si>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</si>
  <si>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</si>
  <si>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</si>
  <si>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</si>
  <si>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</si>
  <si>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</si>
  <si>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</si>
  <si>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</si>
  <si>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</si>
  <si>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</si>
  <si>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</si>
  <si>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</si>
  <si>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</si>
  <si>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</si>
  <si>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</si>
  <si>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</si>
  <si>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</si>
  <si>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</si>
  <si>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</si>
  <si>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</si>
  <si>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</si>
  <si>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 xml:space="preserve">Total Composite </t>
  </si>
  <si>
    <t>RV</t>
  </si>
  <si>
    <t>DV</t>
  </si>
  <si>
    <t>Price Indicators</t>
  </si>
  <si>
    <t>Index-II</t>
  </si>
  <si>
    <t>TOTAL FMV</t>
  </si>
  <si>
    <t>sq.ft</t>
  </si>
  <si>
    <t>Fair Market Value</t>
  </si>
  <si>
    <t>Depreciation (100-10)X19/60</t>
  </si>
  <si>
    <t>rate on C.A</t>
  </si>
  <si>
    <t>2 Car parking</t>
  </si>
  <si>
    <t>TOTAL FMV (Ground +Basement )</t>
  </si>
  <si>
    <t>Residential Shop No. Shop No 19, Ground Floor, RME Plaza</t>
  </si>
  <si>
    <t xml:space="preserve">Carpet -Shop No. 19 -Ground </t>
  </si>
  <si>
    <t>Village vasai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</si>
</sst>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2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43" fontId="0" fillId="0" borderId="0" xfId="0" applyNumberFormat="1"/>
    <xf numFmtId="43" fontId="6" fillId="0" borderId="0" xfId="1" applyFont="1" applyFill="1" applyBorder="1"/>
    <xf numFmtId="43" fontId="5" fillId="0" borderId="0" xfId="1" applyFont="1" applyFill="1" applyBorder="1"/>
    <xf numFmtId="43" fontId="6" fillId="0" borderId="4" xfId="1" applyFont="1" applyFill="1" applyBorder="1"/>
    <xf numFmtId="0" fontId="5" fillId="0" borderId="3" xfId="0" applyFont="1" applyBorder="1"/>
    <xf numFmtId="0" fontId="6" fillId="0" borderId="4" xfId="0" applyFont="1" applyBorder="1"/>
    <xf numFmtId="0" fontId="7" fillId="0" borderId="3" xfId="0" applyFont="1" applyBorder="1"/>
    <xf numFmtId="0" fontId="8" fillId="0" borderId="4" xfId="0" applyFont="1" applyBorder="1"/>
    <xf numFmtId="0" fontId="2" fillId="0" borderId="3" xfId="0" applyFont="1" applyBorder="1"/>
    <xf numFmtId="43" fontId="9" fillId="0" borderId="4" xfId="0" applyNumberFormat="1" applyFont="1" applyBorder="1"/>
    <xf numFmtId="0" fontId="9" fillId="0" borderId="4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4" fillId="0" borderId="0" xfId="0" applyFont="1" applyAlignment="1">
      <alignment horizontal="center" vertical="center"/>
    </xf>
    <xf numFmtId="2" fontId="0" fillId="0" borderId="0" xfId="0" applyNumberFormat="1" applyAlignment="1">
      <alignment wrapText="1"/>
    </xf>
    <xf numFmtId="2" fontId="0" fillId="0" borderId="0" xfId="0" applyNumberFormat="1"/>
    <xf numFmtId="2" fontId="6" fillId="0" borderId="0" xfId="1" applyNumberFormat="1" applyFont="1" applyFill="1" applyBorder="1"/>
    <xf numFmtId="2" fontId="0" fillId="0" borderId="6" xfId="0" applyNumberFormat="1" applyBorder="1"/>
    <xf numFmtId="43" fontId="6" fillId="0" borderId="0" xfId="1" applyFont="1" applyBorder="1"/>
    <xf numFmtId="43" fontId="5" fillId="0" borderId="1" xfId="1" applyFont="1" applyFill="1" applyBorder="1"/>
    <xf numFmtId="2" fontId="6" fillId="0" borderId="1" xfId="1" applyNumberFormat="1" applyFont="1" applyFill="1" applyBorder="1"/>
    <xf numFmtId="43" fontId="6" fillId="0" borderId="2" xfId="1" applyFont="1" applyFill="1" applyBorder="1"/>
    <xf numFmtId="2" fontId="13" fillId="0" borderId="0" xfId="0" applyNumberFormat="1" applyFont="1" applyAlignment="1">
      <alignment wrapText="1"/>
    </xf>
    <xf numFmtId="43" fontId="2" fillId="0" borderId="0" xfId="0" applyNumberFormat="1" applyFont="1"/>
    <xf numFmtId="0" fontId="6" fillId="0" borderId="0" xfId="0" applyFont="1"/>
    <xf numFmtId="10" fontId="6" fillId="0" borderId="0" xfId="0" applyNumberFormat="1" applyFont="1"/>
    <xf numFmtId="0" fontId="8" fillId="0" borderId="0" xfId="0" applyFont="1"/>
    <xf numFmtId="43" fontId="9" fillId="0" borderId="0" xfId="0" applyNumberFormat="1" applyFont="1"/>
    <xf numFmtId="0" fontId="9" fillId="0" borderId="0" xfId="0" applyFont="1"/>
    <xf numFmtId="0" fontId="12" fillId="0" borderId="0" xfId="0" applyFont="1"/>
    <xf numFmtId="0" fontId="8" fillId="0" borderId="0" xfId="0" applyFont="1" applyAlignment="1">
      <alignment horizontal="right"/>
    </xf>
    <xf numFmtId="0" fontId="5" fillId="0" borderId="8" xfId="0" applyFont="1" applyBorder="1"/>
    <xf numFmtId="0" fontId="5" fillId="0" borderId="3" xfId="0" applyFont="1" applyBorder="1" applyAlignment="1">
      <alignment wrapText="1"/>
    </xf>
    <xf numFmtId="10" fontId="6" fillId="0" borderId="4" xfId="0" applyNumberFormat="1" applyFont="1" applyBorder="1"/>
    <xf numFmtId="0" fontId="12" fillId="0" borderId="3" xfId="0" applyFont="1" applyBorder="1"/>
    <xf numFmtId="0" fontId="0" fillId="0" borderId="0" xfId="0" applyAlignment="1">
      <alignment horizontal="right"/>
    </xf>
    <xf numFmtId="0" fontId="5" fillId="0" borderId="0" xfId="0" applyFont="1"/>
    <xf numFmtId="2" fontId="6" fillId="0" borderId="0" xfId="0" applyNumberFormat="1" applyFont="1"/>
    <xf numFmtId="9" fontId="5" fillId="0" borderId="0" xfId="0" applyNumberFormat="1" applyFont="1"/>
    <xf numFmtId="0" fontId="7" fillId="0" borderId="0" xfId="0" applyFont="1"/>
    <xf numFmtId="2" fontId="9" fillId="0" borderId="0" xfId="0" applyNumberFormat="1" applyFont="1"/>
    <xf numFmtId="2" fontId="14" fillId="0" borderId="0" xfId="0" applyNumberFormat="1" applyFont="1"/>
    <xf numFmtId="0" fontId="0" fillId="0" borderId="8" xfId="0" applyBorder="1"/>
    <xf numFmtId="0" fontId="0" fillId="0" borderId="1" xfId="0" applyBorder="1"/>
    <xf numFmtId="2" fontId="0" fillId="0" borderId="1" xfId="0" applyNumberFormat="1" applyBorder="1"/>
    <xf numFmtId="0" fontId="0" fillId="0" borderId="2" xfId="0" applyBorder="1"/>
    <xf numFmtId="0" fontId="0" fillId="0" borderId="3" xfId="0" applyBorder="1"/>
    <xf numFmtId="0" fontId="2" fillId="0" borderId="9" xfId="0" applyFont="1" applyBorder="1"/>
    <xf numFmtId="0" fontId="2" fillId="0" borderId="10" xfId="0" applyFont="1" applyBorder="1"/>
    <xf numFmtId="43" fontId="6" fillId="0" borderId="10" xfId="1" applyFont="1" applyFill="1" applyBorder="1"/>
    <xf numFmtId="43" fontId="9" fillId="0" borderId="11" xfId="0" applyNumberFormat="1" applyFont="1" applyBorder="1"/>
    <xf numFmtId="0" fontId="7" fillId="0" borderId="9" xfId="0" applyFont="1" applyBorder="1"/>
    <xf numFmtId="0" fontId="7" fillId="0" borderId="10" xfId="0" applyFont="1" applyBorder="1"/>
    <xf numFmtId="43" fontId="6" fillId="0" borderId="10" xfId="1" applyFont="1" applyBorder="1"/>
    <xf numFmtId="0" fontId="11" fillId="0" borderId="3" xfId="0" applyFont="1" applyBorder="1"/>
    <xf numFmtId="0" fontId="11" fillId="0" borderId="0" xfId="0" applyFont="1"/>
    <xf numFmtId="0" fontId="1" fillId="3" borderId="0" xfId="0" applyFont="1" applyFill="1"/>
    <xf numFmtId="2" fontId="2" fillId="0" borderId="0" xfId="0" applyNumberFormat="1" applyFont="1"/>
    <xf numFmtId="0" fontId="1" fillId="4" borderId="0" xfId="0" applyFont="1" applyFill="1"/>
    <xf numFmtId="0" fontId="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2" borderId="0" xfId="0" applyFill="1"/>
    <xf numFmtId="2" fontId="0" fillId="2" borderId="0" xfId="0" applyNumberFormat="1" applyFill="1"/>
    <xf numFmtId="0" fontId="0" fillId="4" borderId="0" xfId="0" applyFill="1"/>
    <xf numFmtId="2" fontId="0" fillId="4" borderId="0" xfId="0" applyNumberFormat="1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624416</xdr:colOff>
      <xdr:row>24</xdr:row>
      <xdr:rowOff>21167</xdr:rowOff>
    </xdr:from>
    <xdr:to>
      <xdr:col>14</xdr:col>
      <xdr:colOff>394720</xdr:colOff>
      <xdr:row>64</xdr:row>
      <xdr:rowOff>82653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849244-4141-2A8C-3A34-CB05239F5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0166" y="8064500"/>
          <a:ext cx="7316221" cy="8316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587376</xdr:colOff>
      <xdr:row>2</xdr:row>
      <xdr:rowOff>0</xdr:rowOff>
    </xdr:from>
    <xdr:to>
      <xdr:col>29</xdr:col>
      <xdr:colOff>362805</xdr:colOff>
      <xdr:row>48</xdr:row>
      <xdr:rowOff>42466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91CCA60-F521-B781-95EB-DB4C965D4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7376" y="381000"/>
          <a:ext cx="17499867" cy="8535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78593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26C1F8-561E-E0F7-8F5F-3BCCE8991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147393" cy="8678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516634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FC3E7F-6B7F-1CBF-964C-E50DF55632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366234" cy="8668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33</xdr:col>
      <xdr:colOff>202435</xdr:colOff>
      <xdr:row>46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D2A8D0-C090-1EB8-6870-0E1749516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90500"/>
          <a:ext cx="17271235" cy="8735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28</xdr:col>
      <xdr:colOff>478444</xdr:colOff>
      <xdr:row>46</xdr:row>
      <xdr:rowOff>48828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EA11298-BB86-7496-C09E-60004E4A3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190500"/>
          <a:ext cx="15718444" cy="86213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11</xdr:row>
      <xdr:rowOff>0</xdr:rowOff>
    </xdr:from>
    <xdr:to>
      <xdr:col>29</xdr:col>
      <xdr:colOff>240471</xdr:colOff>
      <xdr:row>57</xdr:row>
      <xdr:rowOff>67907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F65A89B-9D9A-4532-3F3F-B44A4A02B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7667" y="2095500"/>
          <a:ext cx="16813971" cy="883090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18</xdr:col>
      <xdr:colOff>591824</xdr:colOff>
      <xdr:row>44</xdr:row>
      <xdr:rowOff>58142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6DB50AE-BE74-3405-83DE-FAC89FF2A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333500"/>
          <a:ext cx="9126224" cy="710664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592666</xdr:colOff>
      <xdr:row>2</xdr:row>
      <xdr:rowOff>169333</xdr:rowOff>
    </xdr:from>
    <xdr:to>
      <xdr:col>48</xdr:col>
      <xdr:colOff>366347</xdr:colOff>
      <xdr:row>47</xdr:row>
      <xdr:rowOff>94319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D81E90-A885-4F07-45B8-3ABA1427A8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83166" y="550333"/>
          <a:ext cx="16347181" cy="8497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0"/>
  <sheetViews>
    <sheetView tabSelected="1" topLeftCell="D1" zoomScale="90" zoomScaleNormal="90" workbookViewId="0">
      <selection activeCell="R7" sqref="R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3.85546875" customWidth="1"/>
    <col min="16" max="16" width="16.5703125" style="26" customWidth="1"/>
    <col min="17" max="17" width="15.5703125" style="26" customWidth="1"/>
    <col min="18" max="18" width="15.42578125" customWidth="1"/>
    <col min="19" max="19" width="5.28515625" customWidth="1"/>
    <col min="20" max="20" width="29.7109375" customWidth="1"/>
    <col min="22" max="22" width="19" style="26" customWidth="1"/>
    <col min="23" max="23" width="16.7109375" customWidth="1"/>
    <col min="24" max="24" width="9" customWidth="1"/>
    <col min="25" max="25" width="15.5703125" customWidth="1"/>
    <col min="26" max="26" width="14.85546875" customWidth="1"/>
    <col min="27" max="27" width="15.7109375" customWidth="1"/>
  </cols>
  <sheetData>
    <row r="1" spans="1:26" s="1" customFormat="1" ht="63" x14ac:dyDescent="0.4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7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25" t="s">
        <v>5</v>
      </c>
      <c r="Q1" s="25" t="s">
        <v>6</v>
      </c>
      <c r="R1" s="1" t="s">
        <v>1</v>
      </c>
      <c r="V1" s="33"/>
    </row>
    <row r="2" spans="1:26" s="1" customFormat="1" ht="44.25" customHeight="1" x14ac:dyDescent="0.25">
      <c r="A2" s="70" t="s">
        <v>25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24"/>
      <c r="T2" s="71" t="s">
        <v>34</v>
      </c>
      <c r="U2" s="71"/>
      <c r="V2" s="71"/>
      <c r="W2" s="71"/>
      <c r="X2" s="71"/>
      <c r="Y2" s="71"/>
    </row>
    <row r="3" spans="1:26" x14ac:dyDescent="0.25">
      <c r="A3" s="4">
        <f t="shared" ref="A3:A6" si="0">N3</f>
        <v>0</v>
      </c>
      <c r="B3" s="4">
        <f t="shared" ref="B3:B6" si="1">Q3</f>
        <v>279.16666666666669</v>
      </c>
      <c r="C3" s="4">
        <f t="shared" ref="C3:C6" si="2">B3*1.2</f>
        <v>335</v>
      </c>
      <c r="D3" s="4">
        <f t="shared" ref="D3:D6" si="3">C3*1.2</f>
        <v>402</v>
      </c>
      <c r="E3" s="5">
        <f t="shared" ref="E3:E6" si="4">R3</f>
        <v>3500000</v>
      </c>
      <c r="F3" s="8">
        <f t="shared" ref="F3:F6" si="5">ROUND((E3/B3),0)</f>
        <v>12537</v>
      </c>
      <c r="G3" s="8">
        <f t="shared" ref="G3:G6" si="6">ROUND((E3/C3),0)</f>
        <v>10448</v>
      </c>
      <c r="H3" s="8">
        <f t="shared" ref="H3:H6" si="7">ROUND((E3/D3),0)</f>
        <v>8706</v>
      </c>
      <c r="I3" s="8" t="e">
        <f>#REF!</f>
        <v>#REF!</v>
      </c>
      <c r="J3" s="8" t="e">
        <f>#REF!</f>
        <v>#REF!</v>
      </c>
      <c r="K3" s="72"/>
      <c r="L3" s="72"/>
      <c r="M3" s="72"/>
      <c r="N3" s="72"/>
      <c r="O3" s="72">
        <v>0</v>
      </c>
      <c r="P3" s="73">
        <v>335</v>
      </c>
      <c r="Q3" s="73">
        <f>P3/1.2</f>
        <v>279.16666666666669</v>
      </c>
      <c r="R3" s="2">
        <v>3500000</v>
      </c>
      <c r="S3" s="2"/>
      <c r="T3" s="71" t="s">
        <v>36</v>
      </c>
      <c r="U3" s="71"/>
      <c r="V3" s="71"/>
      <c r="W3" s="71"/>
      <c r="X3" s="71"/>
      <c r="Y3" s="71"/>
    </row>
    <row r="4" spans="1:26" ht="15.75" thickBot="1" x14ac:dyDescent="0.3">
      <c r="A4" s="4">
        <f t="shared" si="0"/>
        <v>0</v>
      </c>
      <c r="B4" s="4">
        <f t="shared" si="1"/>
        <v>180.83333333333334</v>
      </c>
      <c r="C4" s="4">
        <f t="shared" si="2"/>
        <v>217</v>
      </c>
      <c r="D4" s="4">
        <f t="shared" si="3"/>
        <v>260.39999999999998</v>
      </c>
      <c r="E4" s="5">
        <f t="shared" si="4"/>
        <v>2850000</v>
      </c>
      <c r="F4" s="4">
        <f t="shared" si="5"/>
        <v>15760</v>
      </c>
      <c r="G4" s="4">
        <f t="shared" si="6"/>
        <v>13134</v>
      </c>
      <c r="H4" s="4">
        <f t="shared" si="7"/>
        <v>10945</v>
      </c>
      <c r="I4" s="4" t="e">
        <f>#REF!</f>
        <v>#REF!</v>
      </c>
      <c r="J4" s="4" t="e">
        <f>#REF!</f>
        <v>#REF!</v>
      </c>
      <c r="O4">
        <v>820</v>
      </c>
      <c r="P4" s="26">
        <v>217</v>
      </c>
      <c r="Q4" s="26">
        <f>P4/1.2</f>
        <v>180.83333333333334</v>
      </c>
      <c r="R4" s="2">
        <v>2850000</v>
      </c>
      <c r="S4" s="2"/>
    </row>
    <row r="5" spans="1:26" ht="19.5" customHeight="1" x14ac:dyDescent="0.25">
      <c r="A5" s="4">
        <f t="shared" si="0"/>
        <v>0</v>
      </c>
      <c r="B5" s="4">
        <f t="shared" si="1"/>
        <v>330</v>
      </c>
      <c r="C5" s="4">
        <f t="shared" si="2"/>
        <v>396</v>
      </c>
      <c r="D5" s="4">
        <f t="shared" si="3"/>
        <v>475.2</v>
      </c>
      <c r="E5" s="5">
        <f t="shared" si="4"/>
        <v>5000000</v>
      </c>
      <c r="F5" s="69">
        <f t="shared" si="5"/>
        <v>15152</v>
      </c>
      <c r="G5" s="69">
        <f t="shared" si="6"/>
        <v>12626</v>
      </c>
      <c r="H5" s="4">
        <f t="shared" si="7"/>
        <v>10522</v>
      </c>
      <c r="I5" s="4" t="e">
        <f>#REF!</f>
        <v>#REF!</v>
      </c>
      <c r="J5" s="4" t="e">
        <f>#REF!</f>
        <v>#REF!</v>
      </c>
      <c r="O5">
        <v>0</v>
      </c>
      <c r="P5" s="26">
        <v>396</v>
      </c>
      <c r="Q5" s="26">
        <v>330</v>
      </c>
      <c r="R5" s="2">
        <v>5000000</v>
      </c>
      <c r="S5" s="2"/>
      <c r="T5" s="53"/>
      <c r="U5" s="54"/>
      <c r="V5" s="55"/>
      <c r="W5" s="56"/>
      <c r="X5" s="10"/>
    </row>
    <row r="6" spans="1:26" ht="37.5" customHeight="1" x14ac:dyDescent="0.25">
      <c r="A6" s="4">
        <f t="shared" si="0"/>
        <v>0</v>
      </c>
      <c r="B6" s="4">
        <f t="shared" si="1"/>
        <v>320</v>
      </c>
      <c r="C6" s="4">
        <f t="shared" si="2"/>
        <v>384</v>
      </c>
      <c r="D6" s="4">
        <f t="shared" si="3"/>
        <v>460.79999999999995</v>
      </c>
      <c r="E6" s="5">
        <f t="shared" si="4"/>
        <v>5000000</v>
      </c>
      <c r="F6" s="69">
        <f t="shared" si="5"/>
        <v>15625</v>
      </c>
      <c r="G6" s="69">
        <f t="shared" si="6"/>
        <v>13021</v>
      </c>
      <c r="H6" s="69">
        <f t="shared" si="7"/>
        <v>10851</v>
      </c>
      <c r="I6" s="69" t="e">
        <f>#REF!</f>
        <v>#REF!</v>
      </c>
      <c r="J6" s="69" t="e">
        <f>#REF!</f>
        <v>#REF!</v>
      </c>
      <c r="K6" s="74"/>
      <c r="L6" s="74"/>
      <c r="M6" s="74"/>
      <c r="N6" s="74"/>
      <c r="O6" s="74">
        <v>0</v>
      </c>
      <c r="P6" s="75">
        <v>330</v>
      </c>
      <c r="Q6" s="75">
        <v>320</v>
      </c>
      <c r="R6" s="76">
        <v>5000000</v>
      </c>
      <c r="S6" s="2"/>
      <c r="T6" s="13" t="s">
        <v>13</v>
      </c>
      <c r="U6" s="11"/>
      <c r="V6" s="27">
        <v>15000</v>
      </c>
      <c r="W6" s="12" t="s">
        <v>31</v>
      </c>
      <c r="X6" s="10"/>
    </row>
    <row r="7" spans="1:26" ht="31.5" x14ac:dyDescent="0.25">
      <c r="A7" s="4">
        <f t="shared" ref="A7" si="8">N7</f>
        <v>0</v>
      </c>
      <c r="B7" s="4">
        <f t="shared" ref="B7" si="9">Q7</f>
        <v>303</v>
      </c>
      <c r="C7" s="4">
        <f t="shared" ref="C7" si="10">B7*1.2</f>
        <v>363.59999999999997</v>
      </c>
      <c r="D7" s="4">
        <f t="shared" ref="D7" si="11">C7*1.2</f>
        <v>436.31999999999994</v>
      </c>
      <c r="E7" s="5">
        <f t="shared" ref="E7" si="12">R7</f>
        <v>4000000</v>
      </c>
      <c r="F7" s="69">
        <f t="shared" ref="F7" si="13">ROUND((E7/B7),0)</f>
        <v>13201</v>
      </c>
      <c r="G7" s="69">
        <f t="shared" ref="G7" si="14">ROUND((E7/C7),0)</f>
        <v>11001</v>
      </c>
      <c r="H7" s="69">
        <f t="shared" ref="H7" si="15">ROUND((E7/D7),0)</f>
        <v>9168</v>
      </c>
      <c r="I7" s="69" t="e">
        <f>#REF!</f>
        <v>#REF!</v>
      </c>
      <c r="J7" s="69" t="e">
        <f>#REF!</f>
        <v>#REF!</v>
      </c>
      <c r="K7" s="74"/>
      <c r="L7" s="74"/>
      <c r="M7" s="74"/>
      <c r="N7" s="74"/>
      <c r="O7" s="74">
        <v>0</v>
      </c>
      <c r="P7" s="75">
        <f t="shared" ref="P7:P13" si="16">O7/1.2</f>
        <v>0</v>
      </c>
      <c r="Q7" s="75">
        <v>303</v>
      </c>
      <c r="R7" s="2">
        <v>4000000</v>
      </c>
      <c r="S7" s="2"/>
      <c r="T7" s="43" t="s">
        <v>14</v>
      </c>
      <c r="U7" s="11"/>
      <c r="V7" s="27">
        <v>2800</v>
      </c>
      <c r="W7" s="12"/>
      <c r="X7" s="10"/>
    </row>
    <row r="8" spans="1:26" ht="15.75" x14ac:dyDescent="0.25">
      <c r="A8" s="4">
        <f t="shared" ref="A8:A12" si="17">N8</f>
        <v>0</v>
      </c>
      <c r="B8" s="4">
        <f t="shared" ref="B8:B12" si="18">Q8</f>
        <v>0</v>
      </c>
      <c r="C8" s="4">
        <f t="shared" ref="C8:C12" si="19">B8*1.2</f>
        <v>0</v>
      </c>
      <c r="D8" s="4">
        <f t="shared" ref="D8:D12" si="20">C8*1.2</f>
        <v>0</v>
      </c>
      <c r="E8" s="5">
        <f t="shared" ref="E8:E12" si="21">R8</f>
        <v>0</v>
      </c>
      <c r="F8" s="4" t="e">
        <f t="shared" ref="F8:F12" si="22">ROUND((E8/B8),0)</f>
        <v>#DIV/0!</v>
      </c>
      <c r="G8" s="4" t="e">
        <f t="shared" ref="G8:G12" si="23">ROUND((E8/C8),0)</f>
        <v>#DIV/0!</v>
      </c>
      <c r="H8" s="4" t="e">
        <f t="shared" ref="H8:H12" si="24">ROUND((E8/D8),0)</f>
        <v>#DIV/0!</v>
      </c>
      <c r="I8" s="4" t="e">
        <f>#REF!</f>
        <v>#REF!</v>
      </c>
      <c r="J8" s="4" t="e">
        <f>#REF!</f>
        <v>#REF!</v>
      </c>
      <c r="O8">
        <v>0</v>
      </c>
      <c r="P8" s="26">
        <f t="shared" si="16"/>
        <v>0</v>
      </c>
      <c r="Q8" s="26">
        <f t="shared" ref="Q6:Q14" si="25">P8/1.2</f>
        <v>0</v>
      </c>
      <c r="R8" s="2">
        <v>0</v>
      </c>
      <c r="S8" s="2"/>
      <c r="T8" s="13" t="s">
        <v>15</v>
      </c>
      <c r="U8" s="11"/>
      <c r="V8" s="27">
        <f>V6-V7</f>
        <v>12200</v>
      </c>
      <c r="W8" s="12"/>
      <c r="X8" s="10"/>
    </row>
    <row r="9" spans="1:26" ht="15.75" x14ac:dyDescent="0.25">
      <c r="A9" s="4">
        <f t="shared" si="17"/>
        <v>0</v>
      </c>
      <c r="B9" s="4">
        <f t="shared" si="18"/>
        <v>0</v>
      </c>
      <c r="C9" s="4">
        <f t="shared" si="19"/>
        <v>0</v>
      </c>
      <c r="D9" s="4">
        <f t="shared" si="20"/>
        <v>0</v>
      </c>
      <c r="E9" s="5">
        <f t="shared" si="21"/>
        <v>0</v>
      </c>
      <c r="F9" s="4" t="e">
        <f t="shared" si="22"/>
        <v>#DIV/0!</v>
      </c>
      <c r="G9" s="4" t="e">
        <f t="shared" si="23"/>
        <v>#DIV/0!</v>
      </c>
      <c r="H9" s="4" t="e">
        <f t="shared" si="24"/>
        <v>#DIV/0!</v>
      </c>
      <c r="I9" s="4" t="e">
        <f>#REF!</f>
        <v>#REF!</v>
      </c>
      <c r="J9" s="4" t="e">
        <f>#REF!</f>
        <v>#REF!</v>
      </c>
      <c r="O9">
        <v>0</v>
      </c>
      <c r="P9" s="26">
        <f t="shared" si="16"/>
        <v>0</v>
      </c>
      <c r="Q9" s="26">
        <f t="shared" si="25"/>
        <v>0</v>
      </c>
      <c r="R9" s="2">
        <v>0</v>
      </c>
      <c r="S9" s="2"/>
      <c r="T9" s="13" t="s">
        <v>16</v>
      </c>
      <c r="U9" s="11"/>
      <c r="V9" s="27">
        <f>V7</f>
        <v>2800</v>
      </c>
      <c r="W9" s="12"/>
      <c r="X9" s="35"/>
    </row>
    <row r="10" spans="1:26" ht="15.75" x14ac:dyDescent="0.25">
      <c r="A10" s="4">
        <f t="shared" si="17"/>
        <v>0</v>
      </c>
      <c r="B10" s="4">
        <f t="shared" si="18"/>
        <v>0</v>
      </c>
      <c r="C10" s="4">
        <f t="shared" si="19"/>
        <v>0</v>
      </c>
      <c r="D10" s="4">
        <f t="shared" si="20"/>
        <v>0</v>
      </c>
      <c r="E10" s="5">
        <f t="shared" si="21"/>
        <v>0</v>
      </c>
      <c r="F10" s="4" t="e">
        <f t="shared" si="22"/>
        <v>#DIV/0!</v>
      </c>
      <c r="G10" s="4" t="e">
        <f t="shared" si="23"/>
        <v>#DIV/0!</v>
      </c>
      <c r="H10" s="4" t="e">
        <f t="shared" si="24"/>
        <v>#DIV/0!</v>
      </c>
      <c r="I10" s="4" t="e">
        <f>#REF!</f>
        <v>#REF!</v>
      </c>
      <c r="J10" s="4" t="e">
        <f>#REF!</f>
        <v>#REF!</v>
      </c>
      <c r="O10">
        <v>0</v>
      </c>
      <c r="P10" s="26">
        <f t="shared" si="16"/>
        <v>0</v>
      </c>
      <c r="Q10" s="26">
        <f t="shared" si="25"/>
        <v>0</v>
      </c>
      <c r="R10" s="2">
        <v>0</v>
      </c>
      <c r="S10" s="2"/>
      <c r="T10" s="13" t="s">
        <v>17</v>
      </c>
      <c r="U10" s="47"/>
      <c r="V10" s="48">
        <f>W10-W11</f>
        <v>5</v>
      </c>
      <c r="W10" s="14">
        <v>2024</v>
      </c>
      <c r="X10" s="35"/>
      <c r="Y10" s="6"/>
      <c r="Z10" s="6"/>
    </row>
    <row r="11" spans="1:26" ht="15.75" x14ac:dyDescent="0.25">
      <c r="A11" s="4">
        <f t="shared" si="17"/>
        <v>0</v>
      </c>
      <c r="B11" s="4">
        <f t="shared" si="18"/>
        <v>0</v>
      </c>
      <c r="C11" s="4">
        <f t="shared" si="19"/>
        <v>0</v>
      </c>
      <c r="D11" s="4">
        <f t="shared" si="20"/>
        <v>0</v>
      </c>
      <c r="E11" s="5">
        <f t="shared" si="21"/>
        <v>0</v>
      </c>
      <c r="F11" s="4" t="e">
        <f t="shared" si="22"/>
        <v>#DIV/0!</v>
      </c>
      <c r="G11" s="4" t="e">
        <f t="shared" si="23"/>
        <v>#DIV/0!</v>
      </c>
      <c r="H11" s="4" t="e">
        <f t="shared" si="24"/>
        <v>#DIV/0!</v>
      </c>
      <c r="I11" s="4" t="e">
        <f>#REF!</f>
        <v>#REF!</v>
      </c>
      <c r="J11" s="4" t="e">
        <f>#REF!</f>
        <v>#REF!</v>
      </c>
      <c r="O11">
        <v>0</v>
      </c>
      <c r="P11" s="26">
        <f t="shared" si="16"/>
        <v>0</v>
      </c>
      <c r="Q11" s="26">
        <f t="shared" si="25"/>
        <v>0</v>
      </c>
      <c r="R11" s="2">
        <v>0</v>
      </c>
      <c r="S11" s="2"/>
      <c r="T11" s="13" t="s">
        <v>18</v>
      </c>
      <c r="U11" s="47"/>
      <c r="V11" s="48">
        <f>V12-V10</f>
        <v>55</v>
      </c>
      <c r="W11" s="14">
        <v>2019</v>
      </c>
      <c r="X11" s="35"/>
    </row>
    <row r="12" spans="1:26" ht="15.75" x14ac:dyDescent="0.25">
      <c r="A12" s="4">
        <f t="shared" si="17"/>
        <v>0</v>
      </c>
      <c r="B12" s="4">
        <f t="shared" si="18"/>
        <v>0</v>
      </c>
      <c r="C12" s="4">
        <f t="shared" si="19"/>
        <v>0</v>
      </c>
      <c r="D12" s="4">
        <f t="shared" si="20"/>
        <v>0</v>
      </c>
      <c r="E12" s="5">
        <f t="shared" si="21"/>
        <v>0</v>
      </c>
      <c r="F12" s="4" t="e">
        <f t="shared" si="22"/>
        <v>#DIV/0!</v>
      </c>
      <c r="G12" s="4" t="e">
        <f t="shared" si="23"/>
        <v>#DIV/0!</v>
      </c>
      <c r="H12" s="4" t="e">
        <f t="shared" si="24"/>
        <v>#DIV/0!</v>
      </c>
      <c r="I12" s="4" t="e">
        <f>#REF!</f>
        <v>#REF!</v>
      </c>
      <c r="J12" s="4" t="e">
        <f>#REF!</f>
        <v>#REF!</v>
      </c>
      <c r="O12">
        <v>0</v>
      </c>
      <c r="P12" s="26">
        <f t="shared" si="16"/>
        <v>0</v>
      </c>
      <c r="Q12" s="26">
        <f t="shared" si="25"/>
        <v>0</v>
      </c>
      <c r="R12" s="2">
        <v>0</v>
      </c>
      <c r="S12" s="2"/>
      <c r="T12" s="13" t="s">
        <v>19</v>
      </c>
      <c r="U12" s="47"/>
      <c r="V12" s="48">
        <v>60</v>
      </c>
      <c r="W12" s="14"/>
      <c r="X12" s="35"/>
    </row>
    <row r="13" spans="1:26" ht="31.5" x14ac:dyDescent="0.25">
      <c r="A13" s="4">
        <f t="shared" ref="A13:A14" si="26">N13</f>
        <v>0</v>
      </c>
      <c r="B13" s="4">
        <f t="shared" ref="B13:B14" si="27">Q13</f>
        <v>0</v>
      </c>
      <c r="C13" s="4">
        <f t="shared" ref="C13:C14" si="28">B13*1.2</f>
        <v>0</v>
      </c>
      <c r="D13" s="4">
        <f t="shared" ref="D13:D14" si="29">C13*1.2</f>
        <v>0</v>
      </c>
      <c r="E13" s="5">
        <f t="shared" ref="E13:E14" si="30">R13</f>
        <v>0</v>
      </c>
      <c r="F13" s="4" t="e">
        <f t="shared" ref="F13:F14" si="31">ROUND((E13/B13),0)</f>
        <v>#DIV/0!</v>
      </c>
      <c r="G13" s="4" t="e">
        <f t="shared" ref="G13:G14" si="32">ROUND((E13/C13),0)</f>
        <v>#DIV/0!</v>
      </c>
      <c r="H13" s="4" t="e">
        <f t="shared" ref="H13:H14" si="33">ROUND((E13/D13),0)</f>
        <v>#DIV/0!</v>
      </c>
      <c r="I13" s="4" t="e">
        <f>#REF!</f>
        <v>#REF!</v>
      </c>
      <c r="J13" s="4" t="e">
        <f>#REF!</f>
        <v>#REF!</v>
      </c>
      <c r="O13">
        <v>0</v>
      </c>
      <c r="P13" s="26">
        <f t="shared" si="16"/>
        <v>0</v>
      </c>
      <c r="Q13" s="26">
        <f t="shared" si="25"/>
        <v>0</v>
      </c>
      <c r="R13" s="2">
        <v>0</v>
      </c>
      <c r="S13" s="2"/>
      <c r="T13" s="43" t="s">
        <v>30</v>
      </c>
      <c r="U13" s="47"/>
      <c r="V13" s="48">
        <f>(100-10)*V10/V12</f>
        <v>7.5</v>
      </c>
      <c r="W13" s="14"/>
      <c r="X13" s="36"/>
    </row>
    <row r="14" spans="1:26" ht="15.75" x14ac:dyDescent="0.25">
      <c r="A14" s="4">
        <f t="shared" si="26"/>
        <v>0</v>
      </c>
      <c r="B14" s="4">
        <f t="shared" si="27"/>
        <v>0</v>
      </c>
      <c r="C14" s="4">
        <f t="shared" si="28"/>
        <v>0</v>
      </c>
      <c r="D14" s="4">
        <f t="shared" si="29"/>
        <v>0</v>
      </c>
      <c r="E14" s="5">
        <f t="shared" si="30"/>
        <v>0</v>
      </c>
      <c r="F14" s="4" t="e">
        <f t="shared" si="31"/>
        <v>#DIV/0!</v>
      </c>
      <c r="G14" s="4" t="e">
        <f t="shared" si="32"/>
        <v>#DIV/0!</v>
      </c>
      <c r="H14" s="4" t="e">
        <f t="shared" si="33"/>
        <v>#DIV/0!</v>
      </c>
      <c r="I14" s="4" t="e">
        <f>#REF!</f>
        <v>#REF!</v>
      </c>
      <c r="J14" s="4" t="e">
        <f>#REF!</f>
        <v>#REF!</v>
      </c>
      <c r="O14">
        <v>0</v>
      </c>
      <c r="P14" s="26">
        <f t="shared" ref="P14" si="34">O14/1.2</f>
        <v>0</v>
      </c>
      <c r="Q14" s="26">
        <f t="shared" si="25"/>
        <v>0</v>
      </c>
      <c r="R14" s="2">
        <v>0</v>
      </c>
      <c r="S14" s="2"/>
      <c r="T14" s="13"/>
      <c r="U14" s="49"/>
      <c r="V14" s="48">
        <f>V13%</f>
        <v>7.4999999999999997E-2</v>
      </c>
      <c r="W14" s="44"/>
      <c r="X14" s="10"/>
    </row>
    <row r="15" spans="1:26" ht="36.75" customHeight="1" x14ac:dyDescent="0.25">
      <c r="A15" s="70" t="s">
        <v>26</v>
      </c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24"/>
      <c r="T15" s="13" t="s">
        <v>20</v>
      </c>
      <c r="U15" s="11"/>
      <c r="V15" s="27">
        <f>V9*V14</f>
        <v>210</v>
      </c>
      <c r="W15" s="12"/>
      <c r="X15" s="10"/>
    </row>
    <row r="16" spans="1:26" ht="15.75" x14ac:dyDescent="0.25">
      <c r="A16" s="4">
        <f t="shared" ref="A16:A18" si="35">N16</f>
        <v>0</v>
      </c>
      <c r="B16" s="4">
        <f t="shared" ref="B16:B18" si="36">Q16</f>
        <v>230</v>
      </c>
      <c r="C16" s="4">
        <f t="shared" ref="C16:C18" si="37">B16*1.2</f>
        <v>276</v>
      </c>
      <c r="D16" s="4">
        <f t="shared" ref="D16:D18" si="38">C16*1.2</f>
        <v>331.2</v>
      </c>
      <c r="E16" s="5">
        <f t="shared" ref="E16:E18" si="39">R16</f>
        <v>2150000</v>
      </c>
      <c r="F16" s="4">
        <f t="shared" ref="F16:F18" si="40">ROUND((E16/B16),0)</f>
        <v>9348</v>
      </c>
      <c r="G16" s="4">
        <f t="shared" ref="G16:G18" si="41">ROUND((E16/C16),0)</f>
        <v>7790</v>
      </c>
      <c r="H16" s="4">
        <f t="shared" ref="H16:H18" si="42">ROUND((E16/D16),0)</f>
        <v>6492</v>
      </c>
      <c r="I16" s="4" t="e">
        <f>#REF!</f>
        <v>#REF!</v>
      </c>
      <c r="J16" s="4" t="e">
        <f>#REF!</f>
        <v>#REF!</v>
      </c>
      <c r="O16">
        <v>0</v>
      </c>
      <c r="P16" s="26">
        <f t="shared" ref="P16:P24" si="43">O16/1.2</f>
        <v>0</v>
      </c>
      <c r="Q16" s="26">
        <v>230</v>
      </c>
      <c r="R16" s="2">
        <v>2150000</v>
      </c>
      <c r="S16" s="2"/>
      <c r="T16" s="13" t="s">
        <v>21</v>
      </c>
      <c r="U16" s="11"/>
      <c r="V16" s="27">
        <f>V9-V15</f>
        <v>2590</v>
      </c>
      <c r="W16" s="12"/>
      <c r="X16" s="10"/>
    </row>
    <row r="17" spans="1:26" ht="15.75" x14ac:dyDescent="0.25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 t="e">
        <f>#REF!</f>
        <v>#REF!</v>
      </c>
      <c r="J17" s="4" t="e">
        <f>#REF!</f>
        <v>#REF!</v>
      </c>
      <c r="O17">
        <v>0</v>
      </c>
      <c r="P17" s="26">
        <v>0</v>
      </c>
      <c r="Q17" s="26">
        <f t="shared" ref="Q17:Q24" si="44">P17/1.2</f>
        <v>0</v>
      </c>
      <c r="R17" s="2">
        <v>0</v>
      </c>
      <c r="S17" s="2"/>
      <c r="T17" s="13" t="s">
        <v>15</v>
      </c>
      <c r="U17" s="11"/>
      <c r="V17" s="27">
        <f>V8</f>
        <v>12200</v>
      </c>
      <c r="W17" s="12"/>
      <c r="X17" s="10"/>
      <c r="Y17" s="68"/>
    </row>
    <row r="18" spans="1:26" ht="16.5" thickBot="1" x14ac:dyDescent="0.3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 t="e">
        <f>#REF!</f>
        <v>#REF!</v>
      </c>
      <c r="J18" s="4" t="e">
        <f>#REF!</f>
        <v>#REF!</v>
      </c>
      <c r="O18">
        <v>0</v>
      </c>
      <c r="P18" s="26">
        <v>0</v>
      </c>
      <c r="Q18" s="26">
        <f t="shared" si="44"/>
        <v>0</v>
      </c>
      <c r="R18" s="2">
        <v>0</v>
      </c>
      <c r="S18" s="2"/>
      <c r="T18" s="13"/>
      <c r="U18" s="11"/>
      <c r="V18" s="27"/>
      <c r="W18" s="12"/>
      <c r="X18" s="10"/>
    </row>
    <row r="19" spans="1:26" ht="15.75" x14ac:dyDescent="0.25">
      <c r="A19" s="4">
        <f t="shared" ref="A19:A24" si="45">N19</f>
        <v>0</v>
      </c>
      <c r="B19" s="4">
        <f t="shared" ref="B19:B24" si="46">Q19</f>
        <v>0</v>
      </c>
      <c r="C19" s="4">
        <f t="shared" ref="C19:C24" si="47">B19*1.2</f>
        <v>0</v>
      </c>
      <c r="D19" s="4">
        <f t="shared" ref="D19:D24" si="48">C19*1.2</f>
        <v>0</v>
      </c>
      <c r="E19" s="5">
        <f t="shared" ref="E19:E24" si="49">R19</f>
        <v>0</v>
      </c>
      <c r="F19" s="67" t="e">
        <f t="shared" ref="F19:F24" si="50">ROUND((E19/B19),0)</f>
        <v>#DIV/0!</v>
      </c>
      <c r="G19" s="4" t="e">
        <f t="shared" ref="G19:G24" si="51">ROUND((E19/C19),0)</f>
        <v>#DIV/0!</v>
      </c>
      <c r="H19" s="4" t="e">
        <f t="shared" ref="H19:H24" si="52">ROUND((E19/D19),0)</f>
        <v>#DIV/0!</v>
      </c>
      <c r="I19" s="4" t="e">
        <f>#REF!</f>
        <v>#REF!</v>
      </c>
      <c r="J19" s="4" t="e">
        <f>#REF!</f>
        <v>#REF!</v>
      </c>
      <c r="O19">
        <v>0</v>
      </c>
      <c r="P19" s="26">
        <v>0</v>
      </c>
      <c r="Q19" s="26">
        <v>0</v>
      </c>
      <c r="R19" s="2">
        <v>0</v>
      </c>
      <c r="S19" s="2"/>
      <c r="T19" s="42" t="s">
        <v>22</v>
      </c>
      <c r="U19" s="30"/>
      <c r="V19" s="31">
        <f>V17+V16</f>
        <v>14790</v>
      </c>
      <c r="W19" s="32"/>
      <c r="X19" s="35"/>
      <c r="Y19" s="40"/>
    </row>
    <row r="20" spans="1:26" ht="15.75" x14ac:dyDescent="0.25">
      <c r="A20" s="4">
        <f t="shared" si="45"/>
        <v>0</v>
      </c>
      <c r="B20" s="4">
        <f t="shared" si="46"/>
        <v>0</v>
      </c>
      <c r="C20" s="4">
        <f t="shared" si="47"/>
        <v>0</v>
      </c>
      <c r="D20" s="4">
        <f t="shared" si="48"/>
        <v>0</v>
      </c>
      <c r="E20" s="5">
        <f t="shared" si="49"/>
        <v>0</v>
      </c>
      <c r="F20" s="67" t="e">
        <f t="shared" si="50"/>
        <v>#DIV/0!</v>
      </c>
      <c r="G20" s="4" t="e">
        <f t="shared" si="51"/>
        <v>#DIV/0!</v>
      </c>
      <c r="H20" s="4" t="e">
        <f t="shared" si="52"/>
        <v>#DIV/0!</v>
      </c>
      <c r="I20" s="4" t="e">
        <f>#REF!</f>
        <v>#REF!</v>
      </c>
      <c r="J20" s="4" t="e">
        <f>#REF!</f>
        <v>#REF!</v>
      </c>
      <c r="O20">
        <v>0</v>
      </c>
      <c r="P20" s="26">
        <v>0</v>
      </c>
      <c r="Q20" s="26">
        <v>0</v>
      </c>
      <c r="R20" s="2">
        <v>0</v>
      </c>
      <c r="S20" s="2"/>
      <c r="T20" s="13"/>
      <c r="U20" s="47"/>
      <c r="V20" s="48"/>
      <c r="W20" s="14"/>
      <c r="X20" s="35"/>
      <c r="Y20" s="40"/>
    </row>
    <row r="21" spans="1:26" ht="15.75" x14ac:dyDescent="0.25">
      <c r="A21" s="4">
        <f t="shared" si="45"/>
        <v>0</v>
      </c>
      <c r="B21" s="4">
        <f t="shared" si="46"/>
        <v>0</v>
      </c>
      <c r="C21" s="4">
        <f t="shared" si="47"/>
        <v>0</v>
      </c>
      <c r="D21" s="4">
        <f t="shared" si="48"/>
        <v>0</v>
      </c>
      <c r="E21" s="5">
        <f t="shared" si="49"/>
        <v>0</v>
      </c>
      <c r="F21" s="4" t="e">
        <f t="shared" si="50"/>
        <v>#DIV/0!</v>
      </c>
      <c r="G21" s="4" t="e">
        <f t="shared" si="51"/>
        <v>#DIV/0!</v>
      </c>
      <c r="H21" s="8" t="e">
        <f t="shared" si="52"/>
        <v>#DIV/0!</v>
      </c>
      <c r="I21" s="4" t="e">
        <f>#REF!</f>
        <v>#REF!</v>
      </c>
      <c r="J21" s="4" t="e">
        <f>#REF!</f>
        <v>#REF!</v>
      </c>
      <c r="O21">
        <v>0</v>
      </c>
      <c r="P21" s="26">
        <v>0</v>
      </c>
      <c r="Q21" s="26">
        <f t="shared" si="44"/>
        <v>0</v>
      </c>
      <c r="R21" s="2">
        <v>0</v>
      </c>
      <c r="S21" s="2"/>
      <c r="T21" s="45" t="s">
        <v>35</v>
      </c>
      <c r="U21" s="50"/>
      <c r="V21" s="27">
        <v>230</v>
      </c>
      <c r="W21" s="14" t="s">
        <v>28</v>
      </c>
      <c r="X21" s="37"/>
      <c r="Y21" s="4"/>
    </row>
    <row r="22" spans="1:26" ht="15.75" customHeight="1" x14ac:dyDescent="0.25">
      <c r="A22" s="4">
        <f t="shared" si="45"/>
        <v>0</v>
      </c>
      <c r="B22" s="4">
        <f t="shared" si="46"/>
        <v>0</v>
      </c>
      <c r="C22" s="4">
        <f t="shared" si="47"/>
        <v>0</v>
      </c>
      <c r="D22" s="4">
        <f t="shared" si="48"/>
        <v>0</v>
      </c>
      <c r="E22" s="5">
        <f t="shared" si="49"/>
        <v>0</v>
      </c>
      <c r="F22" s="4" t="e">
        <f t="shared" si="50"/>
        <v>#DIV/0!</v>
      </c>
      <c r="G22" s="4" t="e">
        <f t="shared" si="51"/>
        <v>#DIV/0!</v>
      </c>
      <c r="H22" s="8" t="e">
        <f t="shared" si="52"/>
        <v>#DIV/0!</v>
      </c>
      <c r="I22" s="4" t="e">
        <f>#REF!</f>
        <v>#REF!</v>
      </c>
      <c r="J22" s="4" t="e">
        <f>#REF!</f>
        <v>#REF!</v>
      </c>
      <c r="O22">
        <v>0</v>
      </c>
      <c r="P22" s="26">
        <f t="shared" si="43"/>
        <v>0</v>
      </c>
      <c r="Q22" s="26">
        <f t="shared" si="44"/>
        <v>0</v>
      </c>
      <c r="R22" s="2">
        <v>0</v>
      </c>
      <c r="S22" s="2"/>
      <c r="T22" s="15" t="s">
        <v>29</v>
      </c>
      <c r="U22" s="50"/>
      <c r="V22" s="29">
        <f>V19*V21</f>
        <v>3401700</v>
      </c>
      <c r="W22" s="16"/>
      <c r="X22" s="41"/>
      <c r="Y22" s="9"/>
    </row>
    <row r="23" spans="1:26" ht="19.5" customHeight="1" x14ac:dyDescent="0.25">
      <c r="A23" s="4">
        <f t="shared" si="45"/>
        <v>0</v>
      </c>
      <c r="B23" s="4">
        <f t="shared" si="46"/>
        <v>0</v>
      </c>
      <c r="C23" s="4">
        <f t="shared" si="47"/>
        <v>0</v>
      </c>
      <c r="D23" s="4">
        <f t="shared" si="48"/>
        <v>0</v>
      </c>
      <c r="E23" s="5">
        <f t="shared" si="49"/>
        <v>0</v>
      </c>
      <c r="F23" s="4" t="e">
        <f t="shared" si="50"/>
        <v>#DIV/0!</v>
      </c>
      <c r="G23" s="8" t="e">
        <f t="shared" si="51"/>
        <v>#DIV/0!</v>
      </c>
      <c r="H23" s="8" t="e">
        <f t="shared" si="52"/>
        <v>#DIV/0!</v>
      </c>
      <c r="I23" s="4" t="e">
        <f>#REF!</f>
        <v>#REF!</v>
      </c>
      <c r="J23" s="4" t="e">
        <f>#REF!</f>
        <v>#REF!</v>
      </c>
      <c r="O23">
        <v>0</v>
      </c>
      <c r="P23" s="26">
        <f t="shared" si="43"/>
        <v>0</v>
      </c>
      <c r="Q23" s="26">
        <f t="shared" si="44"/>
        <v>0</v>
      </c>
      <c r="R23" s="2">
        <v>0</v>
      </c>
      <c r="S23" s="2"/>
      <c r="T23" s="15" t="s">
        <v>32</v>
      </c>
      <c r="U23" s="50"/>
      <c r="V23" s="29"/>
      <c r="W23" s="16"/>
      <c r="X23" s="38"/>
      <c r="Y23" s="9"/>
      <c r="Z23" s="6"/>
    </row>
    <row r="24" spans="1:26" ht="15.75" x14ac:dyDescent="0.25">
      <c r="A24" s="4">
        <f t="shared" si="45"/>
        <v>0</v>
      </c>
      <c r="B24" s="4">
        <f t="shared" si="46"/>
        <v>0</v>
      </c>
      <c r="C24" s="4">
        <f t="shared" si="47"/>
        <v>0</v>
      </c>
      <c r="D24" s="4">
        <f t="shared" si="48"/>
        <v>0</v>
      </c>
      <c r="E24" s="5">
        <f t="shared" si="49"/>
        <v>0</v>
      </c>
      <c r="F24" s="8" t="e">
        <f t="shared" si="50"/>
        <v>#DIV/0!</v>
      </c>
      <c r="G24" s="8" t="e">
        <f t="shared" si="51"/>
        <v>#DIV/0!</v>
      </c>
      <c r="H24" s="8" t="e">
        <f t="shared" si="52"/>
        <v>#DIV/0!</v>
      </c>
      <c r="I24" s="4" t="e">
        <f>#REF!</f>
        <v>#REF!</v>
      </c>
      <c r="J24" s="4" t="e">
        <f>#REF!</f>
        <v>#REF!</v>
      </c>
      <c r="O24">
        <v>0</v>
      </c>
      <c r="P24" s="26">
        <f t="shared" si="43"/>
        <v>0</v>
      </c>
      <c r="Q24" s="26">
        <f t="shared" si="44"/>
        <v>0</v>
      </c>
      <c r="R24" s="2">
        <v>0</v>
      </c>
      <c r="S24" s="2"/>
      <c r="T24" s="17" t="s">
        <v>27</v>
      </c>
      <c r="U24" s="6"/>
      <c r="V24" s="10">
        <f>V22+V23</f>
        <v>3401700</v>
      </c>
      <c r="W24" s="18"/>
      <c r="X24" s="35"/>
      <c r="Y24" s="34"/>
      <c r="Z24" s="6"/>
    </row>
    <row r="25" spans="1:26" ht="15.75" x14ac:dyDescent="0.25">
      <c r="R25" s="46"/>
      <c r="T25" s="65" t="s">
        <v>33</v>
      </c>
      <c r="U25" s="66"/>
      <c r="V25" s="10">
        <f>V24</f>
        <v>3401700</v>
      </c>
      <c r="W25" s="20"/>
      <c r="Y25" s="9"/>
    </row>
    <row r="26" spans="1:26" ht="15.75" x14ac:dyDescent="0.25">
      <c r="R26" s="46"/>
      <c r="T26" s="15" t="s">
        <v>23</v>
      </c>
      <c r="U26" s="50"/>
      <c r="V26" s="10">
        <f>V25*0.98</f>
        <v>3333666</v>
      </c>
      <c r="W26" s="20"/>
    </row>
    <row r="27" spans="1:26" ht="15.75" x14ac:dyDescent="0.25">
      <c r="R27" s="46"/>
      <c r="T27" s="15" t="s">
        <v>24</v>
      </c>
      <c r="U27" s="50"/>
      <c r="V27" s="29">
        <f>V25*0.8</f>
        <v>2721360</v>
      </c>
      <c r="W27" s="20"/>
    </row>
    <row r="28" spans="1:26" ht="15.75" thickBot="1" x14ac:dyDescent="0.3">
      <c r="T28" s="21"/>
      <c r="U28" s="22"/>
      <c r="V28" s="28"/>
      <c r="W28" s="23"/>
    </row>
    <row r="30" spans="1:26" ht="15.75" thickBot="1" x14ac:dyDescent="0.3"/>
    <row r="31" spans="1:26" x14ac:dyDescent="0.25">
      <c r="T31" s="53"/>
      <c r="U31" s="54"/>
      <c r="V31" s="55"/>
      <c r="W31" s="56"/>
    </row>
    <row r="32" spans="1:26" ht="15.75" x14ac:dyDescent="0.25">
      <c r="T32" s="13"/>
      <c r="U32" s="11"/>
      <c r="V32" s="27"/>
      <c r="W32" s="12"/>
    </row>
    <row r="33" spans="16:28" ht="15.75" x14ac:dyDescent="0.25">
      <c r="P33" s="26">
        <f>F16*1.2</f>
        <v>11217.6</v>
      </c>
      <c r="T33" s="43"/>
      <c r="U33" s="11"/>
      <c r="V33" s="27"/>
      <c r="W33" s="12"/>
    </row>
    <row r="34" spans="16:28" ht="15.75" x14ac:dyDescent="0.25">
      <c r="T34" s="13"/>
      <c r="U34" s="11"/>
      <c r="V34" s="27"/>
      <c r="W34" s="12"/>
    </row>
    <row r="35" spans="16:28" ht="15.75" x14ac:dyDescent="0.25">
      <c r="T35" s="13"/>
      <c r="U35" s="11"/>
      <c r="V35" s="27"/>
      <c r="W35" s="12"/>
    </row>
    <row r="36" spans="16:28" ht="15.75" x14ac:dyDescent="0.25">
      <c r="T36" s="13"/>
      <c r="U36" s="47"/>
      <c r="V36" s="48"/>
      <c r="W36" s="14"/>
    </row>
    <row r="37" spans="16:28" ht="15.75" x14ac:dyDescent="0.25">
      <c r="T37" s="13"/>
      <c r="U37" s="47"/>
      <c r="V37" s="48"/>
      <c r="W37" s="14"/>
    </row>
    <row r="38" spans="16:28" ht="15.75" x14ac:dyDescent="0.25">
      <c r="T38" s="13"/>
      <c r="U38" s="47"/>
      <c r="V38" s="48"/>
      <c r="W38" s="14"/>
    </row>
    <row r="39" spans="16:28" ht="15.75" x14ac:dyDescent="0.25">
      <c r="T39" s="43"/>
      <c r="U39" s="47"/>
      <c r="V39" s="48"/>
      <c r="W39" s="14"/>
    </row>
    <row r="40" spans="16:28" ht="15.75" x14ac:dyDescent="0.25">
      <c r="T40" s="13"/>
      <c r="U40" s="49"/>
      <c r="V40" s="48"/>
      <c r="W40" s="44"/>
    </row>
    <row r="41" spans="16:28" ht="15.75" x14ac:dyDescent="0.25">
      <c r="T41" s="13"/>
      <c r="U41" s="11"/>
      <c r="V41" s="27"/>
      <c r="W41" s="12"/>
    </row>
    <row r="42" spans="16:28" ht="15.75" x14ac:dyDescent="0.25">
      <c r="T42" s="13"/>
      <c r="U42" s="11"/>
      <c r="V42" s="27"/>
      <c r="W42" s="12"/>
    </row>
    <row r="43" spans="16:28" ht="15.75" x14ac:dyDescent="0.25">
      <c r="T43" s="13"/>
      <c r="U43" s="11"/>
      <c r="V43" s="27"/>
      <c r="W43" s="12"/>
    </row>
    <row r="44" spans="16:28" ht="16.5" thickBot="1" x14ac:dyDescent="0.3">
      <c r="T44" s="13"/>
      <c r="U44" s="11"/>
      <c r="V44" s="27"/>
      <c r="W44" s="12"/>
      <c r="Y44" s="26"/>
    </row>
    <row r="45" spans="16:28" ht="15.75" x14ac:dyDescent="0.25">
      <c r="T45" s="42"/>
      <c r="U45" s="30"/>
      <c r="V45" s="31"/>
      <c r="W45" s="32"/>
      <c r="AA45" s="27"/>
    </row>
    <row r="46" spans="16:28" ht="15.75" x14ac:dyDescent="0.25">
      <c r="T46" s="13"/>
      <c r="U46" s="47"/>
      <c r="V46" s="48"/>
      <c r="W46" s="14"/>
    </row>
    <row r="47" spans="16:28" ht="15.75" x14ac:dyDescent="0.25">
      <c r="T47" s="45"/>
      <c r="U47" s="50"/>
      <c r="V47" s="27"/>
      <c r="W47" s="14"/>
      <c r="Y47" s="40"/>
      <c r="Z47" s="50"/>
      <c r="AA47" s="27"/>
      <c r="AB47" s="35"/>
    </row>
    <row r="48" spans="16:28" ht="15.75" x14ac:dyDescent="0.25">
      <c r="T48" s="15"/>
      <c r="U48" s="50"/>
      <c r="V48" s="29"/>
      <c r="W48" s="16"/>
      <c r="Y48" s="50"/>
      <c r="Z48" s="50"/>
      <c r="AA48" s="29"/>
      <c r="AB48" s="37"/>
    </row>
    <row r="49" spans="20:28" ht="15.75" x14ac:dyDescent="0.25">
      <c r="T49" s="15"/>
      <c r="U49" s="50"/>
      <c r="V49" s="29"/>
      <c r="W49" s="16"/>
      <c r="Y49" s="40"/>
      <c r="Z49" s="50"/>
      <c r="AA49" s="29"/>
      <c r="AB49" s="37"/>
    </row>
    <row r="50" spans="20:28" ht="16.5" thickBot="1" x14ac:dyDescent="0.3">
      <c r="T50" s="58"/>
      <c r="U50" s="59"/>
      <c r="V50" s="60"/>
      <c r="W50" s="61"/>
      <c r="Y50" s="66"/>
      <c r="Z50" s="6"/>
      <c r="AA50" s="10"/>
      <c r="AB50" s="38"/>
    </row>
    <row r="51" spans="20:28" ht="16.5" thickTop="1" x14ac:dyDescent="0.25">
      <c r="T51" s="15"/>
      <c r="U51" s="50"/>
      <c r="V51" s="29"/>
      <c r="W51" s="14"/>
      <c r="Y51" s="50"/>
      <c r="Z51" s="50"/>
      <c r="AA51" s="10"/>
      <c r="AB51" s="35"/>
    </row>
    <row r="52" spans="20:28" ht="15.75" x14ac:dyDescent="0.25">
      <c r="T52" s="13"/>
      <c r="U52" s="11"/>
      <c r="V52" s="27"/>
      <c r="W52" s="18"/>
      <c r="Y52" s="50"/>
      <c r="Z52" s="50"/>
      <c r="AA52" s="29"/>
      <c r="AB52" s="38"/>
    </row>
    <row r="53" spans="20:28" ht="15.75" x14ac:dyDescent="0.25">
      <c r="T53" s="45"/>
      <c r="U53" s="50"/>
      <c r="V53" s="27"/>
      <c r="W53" s="19"/>
      <c r="Y53" s="50"/>
      <c r="Z53" s="50"/>
      <c r="AA53" s="29"/>
      <c r="AB53" s="39"/>
    </row>
    <row r="54" spans="20:28" ht="16.5" thickBot="1" x14ac:dyDescent="0.3">
      <c r="T54" s="62"/>
      <c r="U54" s="63"/>
      <c r="V54" s="64"/>
      <c r="W54" s="61"/>
      <c r="Y54" s="47"/>
      <c r="Z54" s="47"/>
      <c r="AA54" s="51"/>
      <c r="AB54" s="38"/>
    </row>
    <row r="55" spans="20:28" ht="16.5" thickTop="1" x14ac:dyDescent="0.25">
      <c r="T55" s="57"/>
      <c r="W55" s="20"/>
      <c r="Y55" s="39"/>
      <c r="Z55" s="39"/>
      <c r="AA55" s="52"/>
    </row>
    <row r="56" spans="20:28" ht="15.75" x14ac:dyDescent="0.25">
      <c r="T56" s="65"/>
      <c r="U56" s="66"/>
      <c r="V56" s="10"/>
      <c r="W56" s="20"/>
      <c r="AA56" s="26"/>
    </row>
    <row r="57" spans="20:28" ht="15.75" x14ac:dyDescent="0.25">
      <c r="T57" s="15"/>
      <c r="U57" s="50"/>
      <c r="V57" s="10"/>
      <c r="W57" s="20"/>
    </row>
    <row r="58" spans="20:28" ht="15.75" x14ac:dyDescent="0.25">
      <c r="T58" s="15"/>
      <c r="U58" s="50"/>
      <c r="V58" s="29"/>
      <c r="W58" s="20"/>
      <c r="AA58" s="9"/>
    </row>
    <row r="59" spans="20:28" ht="15.75" thickBot="1" x14ac:dyDescent="0.3">
      <c r="T59" s="21"/>
      <c r="U59" s="22"/>
      <c r="V59" s="28"/>
      <c r="W59" s="23"/>
      <c r="AA59" s="9"/>
    </row>
    <row r="60" spans="20:28" x14ac:dyDescent="0.25">
      <c r="AA60" s="9"/>
    </row>
    <row r="61" spans="20:28" ht="15.75" thickBot="1" x14ac:dyDescent="0.3"/>
    <row r="62" spans="20:28" x14ac:dyDescent="0.25">
      <c r="T62" s="53"/>
      <c r="U62" s="54"/>
      <c r="V62" s="55"/>
      <c r="W62" s="56"/>
    </row>
    <row r="63" spans="20:28" ht="15.75" x14ac:dyDescent="0.25">
      <c r="T63" s="13"/>
      <c r="U63" s="11"/>
      <c r="V63" s="27"/>
      <c r="W63" s="12"/>
    </row>
    <row r="64" spans="20:28" ht="15.75" x14ac:dyDescent="0.25">
      <c r="T64" s="43"/>
      <c r="U64" s="11"/>
      <c r="V64" s="27"/>
      <c r="W64" s="12"/>
    </row>
    <row r="65" spans="20:25" ht="15.75" x14ac:dyDescent="0.25">
      <c r="T65" s="13"/>
      <c r="U65" s="11"/>
      <c r="V65" s="27"/>
      <c r="W65" s="12"/>
    </row>
    <row r="66" spans="20:25" ht="15.75" x14ac:dyDescent="0.25">
      <c r="T66" s="13"/>
      <c r="U66" s="11"/>
      <c r="V66" s="27"/>
      <c r="W66" s="12"/>
    </row>
    <row r="67" spans="20:25" ht="15.75" x14ac:dyDescent="0.25">
      <c r="T67" s="13"/>
      <c r="U67" s="47"/>
      <c r="V67" s="48"/>
      <c r="W67" s="14"/>
      <c r="Y67" s="26"/>
    </row>
    <row r="68" spans="20:25" ht="15.75" x14ac:dyDescent="0.25">
      <c r="T68" s="13"/>
      <c r="U68" s="47"/>
      <c r="V68" s="48"/>
      <c r="W68" s="14"/>
    </row>
    <row r="69" spans="20:25" ht="15.75" x14ac:dyDescent="0.25">
      <c r="T69" s="13"/>
      <c r="U69" s="47"/>
      <c r="V69" s="48"/>
      <c r="W69" s="14"/>
    </row>
    <row r="70" spans="20:25" ht="15.75" x14ac:dyDescent="0.25">
      <c r="T70" s="43"/>
      <c r="U70" s="47"/>
      <c r="V70" s="48"/>
      <c r="W70" s="14"/>
    </row>
    <row r="71" spans="20:25" ht="15.75" x14ac:dyDescent="0.25">
      <c r="T71" s="13"/>
      <c r="U71" s="49"/>
      <c r="V71" s="48"/>
      <c r="W71" s="44"/>
    </row>
    <row r="72" spans="20:25" ht="15.75" x14ac:dyDescent="0.25">
      <c r="T72" s="13"/>
      <c r="U72" s="11"/>
      <c r="V72" s="27"/>
      <c r="W72" s="12"/>
    </row>
    <row r="73" spans="20:25" ht="15.75" x14ac:dyDescent="0.25">
      <c r="T73" s="13"/>
      <c r="U73" s="11"/>
      <c r="V73" s="27"/>
      <c r="W73" s="12"/>
    </row>
    <row r="74" spans="20:25" ht="15.75" x14ac:dyDescent="0.25">
      <c r="T74" s="13"/>
      <c r="U74" s="11"/>
      <c r="V74" s="27"/>
      <c r="W74" s="12"/>
    </row>
    <row r="75" spans="20:25" ht="16.5" thickBot="1" x14ac:dyDescent="0.3">
      <c r="T75" s="13"/>
      <c r="U75" s="11"/>
      <c r="V75" s="27"/>
      <c r="W75" s="12"/>
    </row>
    <row r="76" spans="20:25" ht="15.75" x14ac:dyDescent="0.25">
      <c r="T76" s="42"/>
      <c r="U76" s="30"/>
      <c r="V76" s="31"/>
      <c r="W76" s="32"/>
    </row>
    <row r="77" spans="20:25" ht="15.75" x14ac:dyDescent="0.25">
      <c r="T77" s="13"/>
      <c r="U77" s="47"/>
      <c r="V77" s="48"/>
      <c r="W77" s="14"/>
    </row>
    <row r="78" spans="20:25" ht="15.75" x14ac:dyDescent="0.25">
      <c r="T78" s="45"/>
      <c r="U78" s="50"/>
      <c r="V78" s="27"/>
      <c r="W78" s="14"/>
      <c r="Y78" s="26"/>
    </row>
    <row r="79" spans="20:25" ht="15.75" x14ac:dyDescent="0.25">
      <c r="T79" s="15"/>
      <c r="U79" s="50"/>
      <c r="V79" s="29"/>
      <c r="W79" s="16"/>
    </row>
    <row r="80" spans="20:25" ht="15.75" x14ac:dyDescent="0.25">
      <c r="T80" s="15"/>
      <c r="U80" s="50"/>
      <c r="V80" s="29"/>
      <c r="W80" s="16"/>
    </row>
    <row r="81" spans="20:25" ht="16.5" thickBot="1" x14ac:dyDescent="0.3">
      <c r="T81" s="58"/>
      <c r="U81" s="59"/>
      <c r="V81" s="60"/>
      <c r="W81" s="61"/>
    </row>
    <row r="82" spans="20:25" ht="16.5" thickTop="1" x14ac:dyDescent="0.25">
      <c r="T82" s="15"/>
      <c r="U82" s="50"/>
      <c r="V82" s="29"/>
      <c r="W82" s="14"/>
      <c r="Y82" s="66"/>
    </row>
    <row r="83" spans="20:25" ht="15.75" x14ac:dyDescent="0.25">
      <c r="T83" s="13"/>
      <c r="U83" s="11"/>
      <c r="V83" s="27"/>
      <c r="W83" s="18"/>
      <c r="Y83" s="66"/>
    </row>
    <row r="84" spans="20:25" ht="15.75" x14ac:dyDescent="0.25">
      <c r="T84" s="45"/>
      <c r="U84" s="50"/>
      <c r="V84" s="27"/>
      <c r="W84" s="19"/>
    </row>
    <row r="85" spans="20:25" ht="16.5" thickBot="1" x14ac:dyDescent="0.3">
      <c r="T85" s="62"/>
      <c r="U85" s="63"/>
      <c r="V85" s="64"/>
      <c r="W85" s="61"/>
    </row>
    <row r="86" spans="20:25" ht="15.75" thickTop="1" x14ac:dyDescent="0.25">
      <c r="T86" s="57"/>
      <c r="W86" s="20"/>
    </row>
    <row r="87" spans="20:25" ht="15.75" x14ac:dyDescent="0.25">
      <c r="T87" s="65"/>
      <c r="U87" s="66"/>
      <c r="V87" s="10"/>
      <c r="W87" s="20"/>
    </row>
    <row r="88" spans="20:25" ht="15.75" x14ac:dyDescent="0.25">
      <c r="T88" s="15"/>
      <c r="U88" s="50"/>
      <c r="V88" s="10"/>
      <c r="W88" s="20"/>
    </row>
    <row r="89" spans="20:25" ht="15.75" x14ac:dyDescent="0.25">
      <c r="T89" s="15"/>
      <c r="U89" s="50"/>
      <c r="V89" s="29"/>
      <c r="W89" s="20"/>
    </row>
    <row r="90" spans="20:25" ht="15.75" thickBot="1" x14ac:dyDescent="0.3">
      <c r="T90" s="21"/>
      <c r="U90" s="22"/>
      <c r="V90" s="28"/>
      <c r="W90" s="23"/>
    </row>
  </sheetData>
  <mergeCells count="4">
    <mergeCell ref="A15:R15"/>
    <mergeCell ref="A2:R2"/>
    <mergeCell ref="T3:Y3"/>
    <mergeCell ref="T2:Y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4" zoomScaleNormal="100" workbookViewId="0">
      <selection activeCell="B3" sqref="B3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14.25" customHeight="1" x14ac:dyDescent="0.25"/>
    <row r="19" ht="15.75" customHeight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55:E56"/>
  <sheetViews>
    <sheetView topLeftCell="B1" zoomScaleNormal="100" workbookViewId="0">
      <selection activeCell="B2" sqref="B2"/>
    </sheetView>
  </sheetViews>
  <sheetFormatPr defaultRowHeight="15" x14ac:dyDescent="0.25"/>
  <sheetData>
    <row r="55" spans="5:5" x14ac:dyDescent="0.25">
      <c r="E55">
        <f>3800000/486</f>
        <v>7818.9300411522636</v>
      </c>
    </row>
    <row r="56" spans="5:5" x14ac:dyDescent="0.25">
      <c r="E56">
        <f>6262000/801</f>
        <v>7817.7278401997501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C1" zoomScale="85" zoomScaleNormal="85" workbookViewId="0">
      <selection activeCell="F2" sqref="F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D13" workbookViewId="0">
      <selection activeCell="I48" sqref="I4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C10" zoomScale="90" zoomScaleNormal="90" workbookViewId="0">
      <selection activeCell="C12" sqref="C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D13" zoomScaleNormal="100" workbookViewId="0">
      <selection activeCell="E8" sqref="E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S1" zoomScale="90" zoomScaleNormal="90" workbookViewId="0">
      <selection activeCell="W6" sqref="W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L1" zoomScale="80" zoomScaleNormal="80" workbookViewId="0">
      <selection activeCell="AG28" sqref="AG28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I7" sqref="I7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3F919-872C-46C1-937A-71CA52B4ECA4}">
  <dimension ref="A1"/>
  <sheetViews>
    <sheetView workbookViewId="0">
      <selection activeCell="P30" sqref="P30:P31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8076A-C110-447B-9705-F763F9A331D7}">
  <dimension ref="A1"/>
  <sheetViews>
    <sheetView workbookViewId="0">
      <selection activeCell="R32" sqref="R3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115-PC</cp:lastModifiedBy>
  <cp:lastPrinted>2019-11-05T06:14:02Z</cp:lastPrinted>
  <dcterms:created xsi:type="dcterms:W3CDTF">2018-02-17T10:36:41Z</dcterms:created>
  <dcterms:modified xsi:type="dcterms:W3CDTF">2024-07-18T12:29:55Z</dcterms:modified>
</cp:coreProperties>
</file>