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Rahul Krishna Shelar\"/>
    </mc:Choice>
  </mc:AlternateContent>
  <xr:revisionPtr revIDLastSave="0" documentId="13_ncr:1_{03C3916A-1519-4F9D-BD08-7B4FF2D454A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7" i="4" l="1"/>
  <c r="U7" i="4"/>
  <c r="T7" i="4"/>
  <c r="Q7" i="4"/>
  <c r="C13" i="4" l="1"/>
  <c r="C14" i="4"/>
  <c r="C15" i="4"/>
  <c r="C16" i="4"/>
  <c r="C2" i="4"/>
  <c r="Q13" i="4"/>
  <c r="Q14" i="4"/>
  <c r="Q15" i="4"/>
  <c r="Q16" i="4"/>
  <c r="Q2" i="4"/>
  <c r="I23" i="4"/>
  <c r="I21" i="4"/>
  <c r="I29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<sst xmlns="http://schemas.openxmlformats.org/spreadsheetml/2006/main" count="112" uniqueCount="25">
  <si>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</si>
  <si>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</si>
  <si>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</si>
  <si>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</si>
  <si>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</si>
  <si>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</si>
  <si>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</si>
  <si>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</si>
  <si>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</si>
  <si>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 xml:space="preserve"> Flat No. 902, 9th Floor, Building No 1, Wing - B, Balaji Siddhivinayak Complex , Village - Gaondevi , District - Thane, Dombivali West,</t>
  </si>
  <si>
    <t>agreement - 27.07.2024</t>
  </si>
  <si>
    <t>av</t>
  </si>
  <si>
    <t>sd</t>
  </si>
  <si>
    <t>rd</t>
  </si>
  <si>
    <t>bv</t>
  </si>
  <si>
    <t>bal</t>
  </si>
  <si>
    <t>open bal</t>
  </si>
  <si>
    <t>rate</t>
  </si>
  <si>
    <t>fmv</t>
  </si>
  <si>
    <t>rera ca</t>
  </si>
  <si>
    <t>Built up area (10%)</t>
  </si>
  <si>
    <t>Saleable area (10 + 20%)</t>
  </si>
  <si>
    <t>Rate on Built up  area (10%)</t>
  </si>
  <si>
    <t>Rate on Saleable area (10 + 20%)</t>
  </si>
  <si>
    <t>14.06.23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</si>
</sst>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153698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6F6C1-868E-41A7-9632-4C0DE232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97698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353750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88F71-5072-490E-8D85-22EE3C99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97750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258487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54B20-FB4D-407E-A5C3-11DF5420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02487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D5ABF-7ECE-4CAF-9999-2B536B6D9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439232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E2A15-1D5F-4618-AD7E-9E02FC05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754432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64D8B-506F-49D9-91DB-A08C5EDC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229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20</v>
      </c>
      <c r="D1" s="3" t="s">
        <v>21</v>
      </c>
      <c r="E1" s="3" t="s">
        <v>1</v>
      </c>
      <c r="F1" s="9" t="s">
        <v>8</v>
      </c>
      <c r="G1" s="9" t="s">
        <v>22</v>
      </c>
      <c r="H1" s="9" t="s">
        <v>23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565.45454545454538</v>
      </c>
      <c r="C2" s="4">
        <f>B2*1.1</f>
        <v>622</v>
      </c>
      <c r="D2" s="4">
        <f t="shared" ref="D2:D13" si="2">C2*1.2</f>
        <v>746.4</v>
      </c>
      <c r="E2" s="5">
        <f t="shared" ref="E2:E13" si="3">R2</f>
        <v>3919000</v>
      </c>
      <c r="F2" s="10">
        <f t="shared" ref="F2:F13" si="4">ROUND((E2/B2),0)</f>
        <v>6931</v>
      </c>
      <c r="G2" s="10">
        <f t="shared" ref="G2:G13" si="5">ROUND((E2/C2),0)</f>
        <v>6301</v>
      </c>
      <c r="H2" s="10">
        <f t="shared" ref="H2:H13" si="6">ROUND((E2/D2),0)</f>
        <v>5251</v>
      </c>
      <c r="I2" s="4" t="e">
        <f>#REF!</f>
        <v>#REF!</v>
      </c>
      <c r="J2" s="4">
        <f t="shared" ref="J2:J13" si="7">S2</f>
        <v>0</v>
      </c>
      <c r="O2">
        <v>0</v>
      </c>
      <c r="P2">
        <v>622</v>
      </c>
      <c r="Q2">
        <f>P2/1.1</f>
        <v>565.45454545454538</v>
      </c>
      <c r="R2" s="2">
        <v>3919000</v>
      </c>
      <c r="S2" s="8"/>
      <c r="T2" s="8"/>
    </row>
    <row r="3" spans="1:22" x14ac:dyDescent="0.25">
      <c r="A3" s="4">
        <f t="shared" si="0"/>
        <v>0</v>
      </c>
      <c r="B3" s="4">
        <f t="shared" si="1"/>
        <v>621</v>
      </c>
      <c r="C3" s="4">
        <f t="shared" ref="C3:C16" si="8">B3*1.1</f>
        <v>683.1</v>
      </c>
      <c r="D3" s="4">
        <f t="shared" si="2"/>
        <v>819.72</v>
      </c>
      <c r="E3" s="5">
        <f t="shared" si="3"/>
        <v>6000000</v>
      </c>
      <c r="F3" s="15">
        <f t="shared" si="4"/>
        <v>9662</v>
      </c>
      <c r="G3" s="10">
        <f t="shared" si="5"/>
        <v>8783</v>
      </c>
      <c r="H3" s="10">
        <f t="shared" si="6"/>
        <v>7320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621</v>
      </c>
      <c r="R3" s="2">
        <v>6000000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465</v>
      </c>
      <c r="C4" s="4">
        <f t="shared" si="8"/>
        <v>511.50000000000006</v>
      </c>
      <c r="D4" s="4">
        <f t="shared" si="2"/>
        <v>613.80000000000007</v>
      </c>
      <c r="E4" s="5">
        <f t="shared" si="3"/>
        <v>4150000</v>
      </c>
      <c r="F4" s="10">
        <f t="shared" si="4"/>
        <v>8925</v>
      </c>
      <c r="G4" s="10">
        <f t="shared" si="5"/>
        <v>8113</v>
      </c>
      <c r="H4" s="10">
        <f t="shared" si="6"/>
        <v>6761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465</v>
      </c>
      <c r="R4" s="2">
        <v>4150000</v>
      </c>
      <c r="S4" s="8"/>
      <c r="T4" s="8"/>
    </row>
    <row r="5" spans="1:22" x14ac:dyDescent="0.25">
      <c r="A5" s="4">
        <f t="shared" si="0"/>
        <v>0</v>
      </c>
      <c r="B5" s="4">
        <f t="shared" si="1"/>
        <v>430</v>
      </c>
      <c r="C5" s="4">
        <f t="shared" si="8"/>
        <v>473.00000000000006</v>
      </c>
      <c r="D5" s="4">
        <f t="shared" si="2"/>
        <v>567.6</v>
      </c>
      <c r="E5" s="5">
        <f t="shared" si="3"/>
        <v>4400000</v>
      </c>
      <c r="F5" s="15">
        <f t="shared" si="4"/>
        <v>10233</v>
      </c>
      <c r="G5" s="10">
        <f t="shared" si="5"/>
        <v>9302</v>
      </c>
      <c r="H5" s="10">
        <f t="shared" si="6"/>
        <v>7752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430</v>
      </c>
      <c r="R5" s="2">
        <v>4400000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485</v>
      </c>
      <c r="C6" s="4">
        <f t="shared" si="8"/>
        <v>533.5</v>
      </c>
      <c r="D6" s="4">
        <f t="shared" si="2"/>
        <v>640.19999999999993</v>
      </c>
      <c r="E6" s="5">
        <f t="shared" si="3"/>
        <v>3800000</v>
      </c>
      <c r="F6" s="10">
        <f t="shared" si="4"/>
        <v>7835</v>
      </c>
      <c r="G6" s="10">
        <f t="shared" si="5"/>
        <v>7123</v>
      </c>
      <c r="H6" s="10">
        <f t="shared" si="6"/>
        <v>5936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485</v>
      </c>
      <c r="R6" s="2">
        <v>3800000</v>
      </c>
      <c r="S6" s="8"/>
      <c r="T6" s="8"/>
    </row>
    <row r="7" spans="1:22" x14ac:dyDescent="0.25">
      <c r="A7" s="4">
        <f t="shared" si="0"/>
        <v>0</v>
      </c>
      <c r="B7" s="4">
        <f t="shared" si="1"/>
        <v>471</v>
      </c>
      <c r="C7" s="4">
        <f t="shared" si="8"/>
        <v>518.1</v>
      </c>
      <c r="D7" s="4">
        <f t="shared" si="2"/>
        <v>621.72</v>
      </c>
      <c r="E7" s="5">
        <f t="shared" si="3"/>
        <v>3935000</v>
      </c>
      <c r="F7" s="15">
        <f t="shared" si="4"/>
        <v>8355</v>
      </c>
      <c r="G7" s="10">
        <f t="shared" si="5"/>
        <v>7595</v>
      </c>
      <c r="H7" s="10">
        <f t="shared" si="6"/>
        <v>6329</v>
      </c>
      <c r="I7" s="4" t="e">
        <f>#REF!</f>
        <v>#REF!</v>
      </c>
      <c r="J7" s="4" t="str">
        <f t="shared" si="7"/>
        <v>14.06.23</v>
      </c>
      <c r="O7">
        <v>0</v>
      </c>
      <c r="P7">
        <f t="shared" si="9"/>
        <v>0</v>
      </c>
      <c r="Q7">
        <f>365+49+57</f>
        <v>471</v>
      </c>
      <c r="R7" s="2">
        <v>3935000</v>
      </c>
      <c r="S7" s="8" t="s">
        <v>24</v>
      </c>
      <c r="T7" s="16">
        <f>R7+236100+30000</f>
        <v>4201100</v>
      </c>
      <c r="U7">
        <f>T7/Q7</f>
        <v>8919.5329087048831</v>
      </c>
      <c r="V7">
        <f>U7*1.05</f>
        <v>9365.5095541401279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f t="shared" ref="Q7:Q16" si="10">P8/1.1</f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2" x14ac:dyDescent="0.25">
      <c r="C16" s="4">
        <f t="shared" si="8"/>
        <v>0</v>
      </c>
      <c r="Q16">
        <f t="shared" si="10"/>
        <v>0</v>
      </c>
    </row>
    <row r="17" spans="7:24" x14ac:dyDescent="0.25">
      <c r="H17" t="s">
        <v>9</v>
      </c>
    </row>
    <row r="18" spans="7:24" x14ac:dyDescent="0.25">
      <c r="H18" t="s">
        <v>19</v>
      </c>
      <c r="I18">
        <v>336</v>
      </c>
    </row>
    <row r="19" spans="7:24" x14ac:dyDescent="0.25">
      <c r="H19" t="s">
        <v>15</v>
      </c>
      <c r="I19">
        <v>81</v>
      </c>
    </row>
    <row r="20" spans="7:24" x14ac:dyDescent="0.25">
      <c r="H20" t="s">
        <v>16</v>
      </c>
      <c r="I20">
        <v>36</v>
      </c>
    </row>
    <row r="21" spans="7:24" x14ac:dyDescent="0.25">
      <c r="I21">
        <f>SUM(I18:I20)</f>
        <v>453</v>
      </c>
    </row>
    <row r="22" spans="7:24" x14ac:dyDescent="0.25">
      <c r="G22" s="6"/>
      <c r="H22" s="6" t="s">
        <v>17</v>
      </c>
      <c r="I22">
        <v>9300</v>
      </c>
    </row>
    <row r="23" spans="7:24" x14ac:dyDescent="0.25">
      <c r="H23" t="s">
        <v>18</v>
      </c>
      <c r="I23">
        <f>I22*I21</f>
        <v>4212900</v>
      </c>
    </row>
    <row r="25" spans="7:24" x14ac:dyDescent="0.25">
      <c r="H25" t="s">
        <v>10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 t="s">
        <v>11</v>
      </c>
      <c r="I26">
        <v>3471500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H27" t="s">
        <v>12</v>
      </c>
      <c r="I27">
        <v>243100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13</v>
      </c>
      <c r="I28">
        <v>30000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H29" t="s">
        <v>14</v>
      </c>
      <c r="I29">
        <f>SUM(I26:I28)</f>
        <v>3744600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2024-07-13T09:20:41Z</dcterms:modified>
</cp:coreProperties>
</file>