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6" sheetId="9" r:id="rId2"/>
    <sheet name="Sheet5" sheetId="8" r:id="rId3"/>
    <sheet name="Sheet4" sheetId="7" r:id="rId4"/>
    <sheet name="Sheet3" sheetId="6" r:id="rId5"/>
    <sheet name="Sheet2" sheetId="5" r:id="rId6"/>
    <sheet name="Sheet7" sheetId="10" r:id="rId7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78" i="1" l="1"/>
  <c r="H77" i="1"/>
  <c r="F81" i="1"/>
  <c r="F79" i="1"/>
  <c r="F77" i="1"/>
  <c r="F78" i="1"/>
  <c r="F75" i="1"/>
  <c r="F72" i="1"/>
  <c r="F67" i="1"/>
  <c r="F68" i="1"/>
  <c r="F69" i="1"/>
  <c r="F70" i="1"/>
  <c r="F71" i="1"/>
  <c r="F66" i="1"/>
  <c r="B21" i="1"/>
  <c r="K23" i="1"/>
  <c r="C16" i="1"/>
  <c r="F5" i="1"/>
  <c r="K17" i="1"/>
  <c r="B20" i="1"/>
  <c r="I21" i="1"/>
  <c r="G52" i="1"/>
  <c r="H53" i="1"/>
  <c r="F54" i="1"/>
  <c r="G54" i="1"/>
  <c r="L68" i="1"/>
  <c r="M68" i="1"/>
  <c r="N68" i="1"/>
  <c r="N72" i="1"/>
  <c r="G12" i="1" l="1"/>
  <c r="H12" i="1" s="1"/>
  <c r="G6" i="1" l="1"/>
  <c r="G5" i="1"/>
  <c r="B39" i="1" l="1"/>
  <c r="B37" i="1"/>
  <c r="B38" i="1"/>
  <c r="B36" i="1"/>
  <c r="G7" i="1" l="1"/>
  <c r="D41" i="1" l="1"/>
  <c r="J28" i="1"/>
  <c r="J33" i="1" l="1"/>
  <c r="J4" i="1"/>
  <c r="J32" i="1"/>
  <c r="J31" i="1" l="1"/>
  <c r="J30" i="1"/>
  <c r="J29" i="1"/>
  <c r="G40" i="1"/>
  <c r="H40" i="1" s="1"/>
  <c r="G39" i="1"/>
  <c r="H39" i="1" s="1"/>
  <c r="D40" i="1"/>
  <c r="D39" i="1"/>
  <c r="G38" i="1"/>
  <c r="G37" i="1"/>
  <c r="G36" i="1"/>
  <c r="J5" i="1" l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K7" i="1" l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8" i="1" s="1"/>
  <c r="J38" i="1"/>
  <c r="J36" i="1"/>
  <c r="B22" i="1"/>
  <c r="B19" i="1"/>
</calcChain>
</file>

<file path=xl/sharedStrings.xml><?xml version="1.0" encoding="utf-8"?>
<sst xmlns="http://schemas.openxmlformats.org/spreadsheetml/2006/main" count="47" uniqueCount="42">
  <si>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</si>
  <si>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</si>
  <si>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</si>
  <si>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</si>
  <si>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</si>
  <si>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</si>
  <si>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</si>
  <si>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</si>
  <si>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</si>
  <si>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</si>
  <si>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</si>
  <si>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</si>
  <si>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</si>
  <si>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</si>
  <si>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</si>
  <si>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</si>
  <si>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</si>
  <si>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</si>
  <si>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</si>
  <si>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</si>
  <si>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</si>
  <si>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</si>
  <si>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</si>
  <si>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</si>
  <si>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</si>
  <si>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</si>
  <si>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</si>
  <si>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</si>
  <si>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 area</t>
  </si>
  <si>
    <t>Balcony area</t>
  </si>
  <si>
    <t>Value/RV</t>
  </si>
  <si>
    <t>RERA</t>
  </si>
  <si>
    <t>Annexure</t>
  </si>
  <si>
    <t>CC</t>
  </si>
  <si>
    <t>N.A.</t>
  </si>
  <si>
    <t>Sche</t>
  </si>
  <si>
    <t>1st</t>
  </si>
  <si>
    <t>Challan'</t>
  </si>
  <si>
    <t>Index</t>
  </si>
  <si>
    <t>CB</t>
  </si>
  <si>
    <t>FB</t>
  </si>
  <si>
    <t>Niche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</si>
</sst>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  <xf numFmtId="165" fontId="0" fillId="0" borderId="0" xfId="1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541333</xdr:colOff>
      <xdr:row>41</xdr:row>
      <xdr:rowOff>56167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E81385-8622-47D7-8A6E-F04CEDF3D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3333" cy="78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408000</xdr:colOff>
      <xdr:row>38</xdr:row>
      <xdr:rowOff>180048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976B1D-18DA-4315-856B-0D5139EA6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0000" cy="74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522514</xdr:colOff>
      <xdr:row>43</xdr:row>
      <xdr:rowOff>18024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ED41F4-F02E-453A-BDAA-9A657718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85714" cy="82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284571</xdr:colOff>
      <xdr:row>40</xdr:row>
      <xdr:rowOff>132381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149F9C-EE04-4D6C-91FD-C290DD6D4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28571" cy="77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360152</xdr:colOff>
      <xdr:row>42</xdr:row>
      <xdr:rowOff>132333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45CB9-8EDA-491B-B18F-B5CF8CC9A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0952" cy="81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"/>
  <sheetViews>
    <sheetView tabSelected="1" topLeftCell="B44" zoomScaleNormal="100" workbookViewId="0">
      <selection activeCell="O57" sqref="O5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2.57031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10200</v>
      </c>
      <c r="C3" s="42"/>
      <c r="D3" s="39"/>
      <c r="E3" s="13"/>
      <c r="F3" s="5">
        <v>2023</v>
      </c>
      <c r="G3" s="7">
        <v>2024</v>
      </c>
      <c r="H3" s="8">
        <f>G3-F3</f>
        <v>1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2600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7600</v>
      </c>
      <c r="C5" s="42"/>
      <c r="D5" s="39"/>
      <c r="E5" s="21"/>
      <c r="F5" s="26">
        <f>G7*1.1</f>
        <v>498.71764800000005</v>
      </c>
      <c r="G5" s="7">
        <f>37.89*10.764</f>
        <v>407.84796</v>
      </c>
      <c r="H5" s="27"/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2600</v>
      </c>
      <c r="C6" s="42"/>
      <c r="D6" s="39"/>
      <c r="E6" s="39"/>
      <c r="F6" s="39"/>
      <c r="G6" s="25">
        <f>4.23*10.764</f>
        <v>45.53172</v>
      </c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5"/>
      <c r="F7" s="39"/>
      <c r="G7" s="25">
        <f>SUM(G5:G6)</f>
        <v>453.37968000000001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6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8"/>
      <c r="F11" s="39" t="s">
        <v>28</v>
      </c>
      <c r="G11" s="25" t="s">
        <v>29</v>
      </c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5"/>
      <c r="F12" s="39">
        <v>410</v>
      </c>
      <c r="G12" s="25">
        <f>16+14+19</f>
        <v>49</v>
      </c>
      <c r="H12" s="26">
        <f>F12+G12</f>
        <v>459</v>
      </c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2600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7600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10200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454</v>
      </c>
      <c r="C16" s="34">
        <f>B16*1.1</f>
        <v>499.40000000000003</v>
      </c>
      <c r="D16" s="35"/>
      <c r="E16" s="13"/>
      <c r="F16" s="26"/>
      <c r="G16" s="29"/>
      <c r="H16" s="25"/>
      <c r="I16" s="45">
        <v>3130392</v>
      </c>
      <c r="K16" s="1">
        <v>46900</v>
      </c>
      <c r="L16" s="5"/>
      <c r="N16" s="11"/>
      <c r="O16" s="6"/>
    </row>
    <row r="17" spans="1:15" ht="16.5" x14ac:dyDescent="0.3">
      <c r="A17" s="31" t="s">
        <v>30</v>
      </c>
      <c r="B17" s="36">
        <f>B15*B16</f>
        <v>4630800</v>
      </c>
      <c r="C17" s="36"/>
      <c r="D17" s="37"/>
      <c r="E17" s="13"/>
      <c r="F17" s="26"/>
      <c r="G17" s="26"/>
      <c r="H17" s="25"/>
      <c r="I17" s="45">
        <v>187900</v>
      </c>
      <c r="K17" s="1">
        <f>K16/10.764</f>
        <v>4357.1163136380528</v>
      </c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4167720</v>
      </c>
      <c r="C18" s="36"/>
      <c r="D18" s="37"/>
      <c r="E18" s="13"/>
      <c r="F18" s="26"/>
      <c r="G18" s="26"/>
      <c r="H18" s="25"/>
      <c r="I18" s="45"/>
      <c r="K18" s="1"/>
      <c r="N18" s="25"/>
      <c r="O18" s="13"/>
    </row>
    <row r="19" spans="1:15" ht="16.5" hidden="1" x14ac:dyDescent="0.3">
      <c r="A19" s="31" t="s">
        <v>26</v>
      </c>
      <c r="B19" s="36">
        <f>B17*0.8</f>
        <v>3704640</v>
      </c>
      <c r="C19" s="36"/>
      <c r="D19" s="37"/>
      <c r="E19" s="13"/>
      <c r="F19" s="26"/>
      <c r="G19" s="26"/>
      <c r="H19" s="25"/>
      <c r="I19" s="45"/>
      <c r="K19" s="1"/>
      <c r="N19" s="25"/>
      <c r="O19" s="13"/>
    </row>
    <row r="20" spans="1:15" ht="16.5" x14ac:dyDescent="0.3">
      <c r="A20" s="31" t="s">
        <v>26</v>
      </c>
      <c r="B20" s="36">
        <f>B17*0.8</f>
        <v>3704640</v>
      </c>
      <c r="C20" s="36"/>
      <c r="D20" s="37"/>
      <c r="E20" s="13"/>
      <c r="F20" s="26"/>
      <c r="G20" s="26"/>
      <c r="H20" s="25"/>
      <c r="I20" s="45">
        <v>30000</v>
      </c>
      <c r="K20" s="1"/>
      <c r="N20" s="25"/>
      <c r="O20" s="13"/>
    </row>
    <row r="21" spans="1:15" ht="16.5" x14ac:dyDescent="0.3">
      <c r="A21" s="31" t="s">
        <v>12</v>
      </c>
      <c r="B21" s="38">
        <f>B4*499.4</f>
        <v>1298440</v>
      </c>
      <c r="C21" s="38"/>
      <c r="D21" s="39"/>
      <c r="E21" s="13"/>
      <c r="F21" s="13"/>
      <c r="G21" s="13"/>
      <c r="I21" s="45">
        <f>SUM(I16:I20)</f>
        <v>3348292</v>
      </c>
      <c r="K21" s="1">
        <v>499.4</v>
      </c>
    </row>
    <row r="22" spans="1:15" ht="16.5" x14ac:dyDescent="0.3">
      <c r="A22" s="33" t="s">
        <v>16</v>
      </c>
      <c r="B22" s="46">
        <f>B17*0.025/12</f>
        <v>9647.5</v>
      </c>
      <c r="C22" s="38"/>
      <c r="D22" s="38"/>
      <c r="E22" s="13"/>
      <c r="K22" s="1">
        <v>4357</v>
      </c>
    </row>
    <row r="23" spans="1:15" x14ac:dyDescent="0.25">
      <c r="B23" s="23"/>
      <c r="C23" s="23"/>
      <c r="K23" s="67">
        <f>K22*K21</f>
        <v>2175885.7999999998</v>
      </c>
    </row>
    <row r="24" spans="1:15" x14ac:dyDescent="0.25">
      <c r="B24" s="23"/>
      <c r="C24" s="23"/>
      <c r="K24" s="1"/>
    </row>
    <row r="25" spans="1:15" x14ac:dyDescent="0.25">
      <c r="K25" s="1"/>
    </row>
    <row r="26" spans="1:15" x14ac:dyDescent="0.25">
      <c r="D26" t="s">
        <v>14</v>
      </c>
    </row>
    <row r="27" spans="1:15" x14ac:dyDescent="0.25">
      <c r="B27" s="52" t="s">
        <v>20</v>
      </c>
      <c r="C27" s="52" t="s">
        <v>15</v>
      </c>
      <c r="D27" s="20" t="s">
        <v>21</v>
      </c>
      <c r="E27" s="20"/>
      <c r="F27" s="20" t="s">
        <v>11</v>
      </c>
      <c r="G27" s="20" t="s">
        <v>17</v>
      </c>
      <c r="H27" s="20" t="s">
        <v>18</v>
      </c>
      <c r="I27" s="20" t="s">
        <v>19</v>
      </c>
      <c r="J27" s="20"/>
    </row>
    <row r="28" spans="1:15" ht="17.25" x14ac:dyDescent="0.3">
      <c r="B28" s="52"/>
      <c r="C28" s="52">
        <v>505</v>
      </c>
      <c r="D28" s="20"/>
      <c r="E28" s="20"/>
      <c r="F28" s="20">
        <v>5600000</v>
      </c>
      <c r="G28" s="21">
        <f t="shared" ref="G28:G34" si="0">F28/C28</f>
        <v>11089.108910891089</v>
      </c>
      <c r="H28" s="21" t="e">
        <f>F28/D28</f>
        <v>#DIV/0!</v>
      </c>
      <c r="I28" s="21" t="e">
        <f t="shared" ref="I28:I34" si="1">F28/B28</f>
        <v>#DIV/0!</v>
      </c>
      <c r="J28" s="20">
        <f>B28/C28</f>
        <v>0</v>
      </c>
      <c r="K28" s="30"/>
    </row>
    <row r="29" spans="1:15" ht="17.25" x14ac:dyDescent="0.3">
      <c r="B29" s="52"/>
      <c r="C29" s="52">
        <v>449</v>
      </c>
      <c r="D29" s="20"/>
      <c r="E29" s="20"/>
      <c r="F29" s="20">
        <v>4235000</v>
      </c>
      <c r="G29" s="21">
        <f t="shared" si="0"/>
        <v>9432.0712694877511</v>
      </c>
      <c r="H29" s="21" t="e">
        <f>F29/D29</f>
        <v>#DIV/0!</v>
      </c>
      <c r="I29" s="21" t="e">
        <f t="shared" si="1"/>
        <v>#DIV/0!</v>
      </c>
      <c r="J29" s="20">
        <f t="shared" ref="J29:J33" si="2">D29/C29</f>
        <v>0</v>
      </c>
      <c r="K29" s="30"/>
    </row>
    <row r="30" spans="1:15" x14ac:dyDescent="0.25">
      <c r="B30" s="52"/>
      <c r="C30" s="52">
        <v>372</v>
      </c>
      <c r="D30" s="20"/>
      <c r="E30" s="20"/>
      <c r="F30" s="21">
        <v>3742000</v>
      </c>
      <c r="G30" s="21">
        <f t="shared" si="0"/>
        <v>10059.139784946237</v>
      </c>
      <c r="H30" s="21" t="e">
        <f t="shared" ref="H30:H34" si="3">F30/D30</f>
        <v>#DIV/0!</v>
      </c>
      <c r="I30" s="21" t="e">
        <f t="shared" si="1"/>
        <v>#DIV/0!</v>
      </c>
      <c r="J30" s="20">
        <f t="shared" si="2"/>
        <v>0</v>
      </c>
    </row>
    <row r="31" spans="1:15" x14ac:dyDescent="0.25">
      <c r="B31" s="52"/>
      <c r="C31" s="52"/>
      <c r="D31" s="20"/>
      <c r="E31" s="20"/>
      <c r="F31" s="21"/>
      <c r="G31" s="21" t="e">
        <f t="shared" si="0"/>
        <v>#DIV/0!</v>
      </c>
      <c r="H31" s="21" t="e">
        <f t="shared" si="3"/>
        <v>#DIV/0!</v>
      </c>
      <c r="I31" s="21" t="e">
        <f t="shared" si="1"/>
        <v>#DIV/0!</v>
      </c>
      <c r="J31" s="20" t="e">
        <f t="shared" si="2"/>
        <v>#DIV/0!</v>
      </c>
    </row>
    <row r="32" spans="1:15" x14ac:dyDescent="0.25">
      <c r="C32" s="59"/>
      <c r="D32" s="60"/>
      <c r="E32" s="61"/>
      <c r="F32" s="62"/>
      <c r="G32" s="62" t="e">
        <f t="shared" si="0"/>
        <v>#DIV/0!</v>
      </c>
      <c r="H32" s="63" t="e">
        <f t="shared" si="3"/>
        <v>#DIV/0!</v>
      </c>
      <c r="I32" s="53" t="e">
        <f t="shared" si="1"/>
        <v>#DIV/0!</v>
      </c>
      <c r="J32" s="54" t="e">
        <f t="shared" si="2"/>
        <v>#DIV/0!</v>
      </c>
    </row>
    <row r="33" spans="1:10" x14ac:dyDescent="0.25">
      <c r="C33" s="64"/>
      <c r="D33" s="60"/>
      <c r="E33" s="61"/>
      <c r="F33" s="62"/>
      <c r="G33" s="62" t="e">
        <f t="shared" si="0"/>
        <v>#DIV/0!</v>
      </c>
      <c r="H33" s="62" t="e">
        <f t="shared" si="3"/>
        <v>#DIV/0!</v>
      </c>
      <c r="I33" s="53" t="e">
        <f t="shared" si="1"/>
        <v>#DIV/0!</v>
      </c>
      <c r="J33" s="54" t="e">
        <f t="shared" si="2"/>
        <v>#DIV/0!</v>
      </c>
    </row>
    <row r="34" spans="1:10" x14ac:dyDescent="0.25">
      <c r="F34" s="54"/>
      <c r="G34" s="53" t="e">
        <f t="shared" si="0"/>
        <v>#DIV/0!</v>
      </c>
      <c r="H34" s="53" t="e">
        <f t="shared" si="3"/>
        <v>#DIV/0!</v>
      </c>
      <c r="I34" s="53" t="e">
        <f t="shared" si="1"/>
        <v>#DIV/0!</v>
      </c>
    </row>
    <row r="35" spans="1:10" x14ac:dyDescent="0.25">
      <c r="B35" s="17" t="s">
        <v>22</v>
      </c>
    </row>
    <row r="36" spans="1:10" x14ac:dyDescent="0.25">
      <c r="B36" s="64">
        <f>44.29*10.764</f>
        <v>476.73755999999997</v>
      </c>
      <c r="C36" s="64">
        <v>4497917</v>
      </c>
      <c r="D36" s="61">
        <f t="shared" ref="D36:D41" si="4">C36/B36</f>
        <v>9434.7863004542796</v>
      </c>
      <c r="E36" s="61">
        <v>240000</v>
      </c>
      <c r="F36" s="61">
        <v>30000</v>
      </c>
      <c r="G36" s="65">
        <f>F36+E36+C36</f>
        <v>4767917</v>
      </c>
      <c r="H36" s="61">
        <f>G36/B36</f>
        <v>10001.135635295865</v>
      </c>
      <c r="I36" s="13"/>
      <c r="J36" s="13">
        <f>B15/D36</f>
        <v>1.0811055677550296</v>
      </c>
    </row>
    <row r="37" spans="1:10" x14ac:dyDescent="0.25">
      <c r="B37" s="64">
        <f>49*10.764</f>
        <v>527.43599999999992</v>
      </c>
      <c r="C37" s="17">
        <v>5186607</v>
      </c>
      <c r="D37">
        <f t="shared" si="4"/>
        <v>9833.6234159215546</v>
      </c>
      <c r="E37">
        <v>163600</v>
      </c>
      <c r="F37">
        <v>23400</v>
      </c>
      <c r="G37" s="13">
        <f>F37+E37+C37</f>
        <v>5373607</v>
      </c>
      <c r="H37">
        <f>G37/B37</f>
        <v>10188.168801522841</v>
      </c>
      <c r="I37" s="13"/>
    </row>
    <row r="38" spans="1:10" x14ac:dyDescent="0.25">
      <c r="B38" s="17">
        <f>38*10.764</f>
        <v>409.03199999999998</v>
      </c>
      <c r="C38" s="17">
        <v>4242593</v>
      </c>
      <c r="D38">
        <f t="shared" si="4"/>
        <v>10372.276496704415</v>
      </c>
      <c r="E38">
        <v>240000</v>
      </c>
      <c r="F38">
        <v>30000</v>
      </c>
      <c r="G38" s="13">
        <f>F38+E38+C38</f>
        <v>4512593</v>
      </c>
      <c r="H38">
        <f>G38/B38</f>
        <v>11032.371550392147</v>
      </c>
      <c r="J38" s="13">
        <f>B15/D39</f>
        <v>0.96634300561184594</v>
      </c>
    </row>
    <row r="39" spans="1:10" ht="15.75" x14ac:dyDescent="0.25">
      <c r="A39" s="15"/>
      <c r="B39" s="17">
        <f>50*10.764</f>
        <v>538.19999999999993</v>
      </c>
      <c r="C39" s="17">
        <v>5680840</v>
      </c>
      <c r="D39">
        <f t="shared" si="4"/>
        <v>10555.258268301748</v>
      </c>
      <c r="E39">
        <v>392000</v>
      </c>
      <c r="F39">
        <v>30000</v>
      </c>
      <c r="G39" s="13">
        <f>F39+E39+C39</f>
        <v>6102840</v>
      </c>
      <c r="H39">
        <f>G39/B39</f>
        <v>11339.353400222966</v>
      </c>
    </row>
    <row r="40" spans="1:10" ht="15.75" x14ac:dyDescent="0.25">
      <c r="A40" s="15"/>
      <c r="D40" t="e">
        <f t="shared" si="4"/>
        <v>#DIV/0!</v>
      </c>
      <c r="E40">
        <v>288000</v>
      </c>
      <c r="F40">
        <v>30000</v>
      </c>
      <c r="G40" s="13">
        <f>F40+E40+C40</f>
        <v>318000</v>
      </c>
      <c r="H40" t="e">
        <f>G40/B40</f>
        <v>#DIV/0!</v>
      </c>
    </row>
    <row r="41" spans="1:10" ht="15.75" x14ac:dyDescent="0.25">
      <c r="A41" s="15"/>
      <c r="D41" t="e">
        <f t="shared" si="4"/>
        <v>#DIV/0!</v>
      </c>
    </row>
    <row r="42" spans="1:10" ht="15.75" x14ac:dyDescent="0.25">
      <c r="A42" s="15"/>
    </row>
    <row r="43" spans="1:10" ht="15.75" x14ac:dyDescent="0.25">
      <c r="A43" s="15"/>
    </row>
    <row r="44" spans="1:10" ht="15.75" x14ac:dyDescent="0.25">
      <c r="A44" s="15"/>
    </row>
    <row r="45" spans="1:10" ht="15.75" x14ac:dyDescent="0.25">
      <c r="A45" s="15"/>
    </row>
    <row r="50" spans="6:15" x14ac:dyDescent="0.25">
      <c r="N50">
        <v>2</v>
      </c>
      <c r="O50" t="s">
        <v>38</v>
      </c>
    </row>
    <row r="51" spans="6:15" x14ac:dyDescent="0.25">
      <c r="N51">
        <v>5</v>
      </c>
      <c r="O51" t="s">
        <v>37</v>
      </c>
    </row>
    <row r="52" spans="6:15" x14ac:dyDescent="0.25">
      <c r="F52">
        <v>454</v>
      </c>
      <c r="G52">
        <f>F52*1.1</f>
        <v>499.40000000000003</v>
      </c>
      <c r="N52">
        <v>13</v>
      </c>
      <c r="O52" t="s">
        <v>36</v>
      </c>
    </row>
    <row r="53" spans="6:15" x14ac:dyDescent="0.25">
      <c r="F53">
        <v>10200</v>
      </c>
      <c r="G53">
        <v>2600</v>
      </c>
      <c r="H53">
        <f>F53-G53</f>
        <v>7600</v>
      </c>
      <c r="N53">
        <v>44</v>
      </c>
      <c r="O53" t="s">
        <v>35</v>
      </c>
    </row>
    <row r="54" spans="6:15" x14ac:dyDescent="0.25">
      <c r="F54">
        <f>F53*F52</f>
        <v>4630800</v>
      </c>
      <c r="G54">
        <f>G53*G52</f>
        <v>1298440</v>
      </c>
      <c r="N54">
        <v>55</v>
      </c>
      <c r="O54" t="s">
        <v>34</v>
      </c>
    </row>
    <row r="55" spans="6:15" x14ac:dyDescent="0.25">
      <c r="N55">
        <v>64</v>
      </c>
      <c r="O55" t="s">
        <v>33</v>
      </c>
    </row>
    <row r="56" spans="6:15" x14ac:dyDescent="0.25">
      <c r="N56">
        <v>89</v>
      </c>
      <c r="O56" t="s">
        <v>32</v>
      </c>
    </row>
    <row r="57" spans="6:15" x14ac:dyDescent="0.25">
      <c r="N57">
        <v>91</v>
      </c>
      <c r="O57" t="s">
        <v>31</v>
      </c>
    </row>
    <row r="65" spans="4:14" x14ac:dyDescent="0.25">
      <c r="D65" s="13"/>
      <c r="E65" s="13"/>
    </row>
    <row r="66" spans="4:14" x14ac:dyDescent="0.25">
      <c r="D66">
        <v>10</v>
      </c>
      <c r="E66">
        <v>11.2</v>
      </c>
      <c r="F66">
        <f>E66*D66</f>
        <v>112</v>
      </c>
    </row>
    <row r="67" spans="4:14" x14ac:dyDescent="0.25">
      <c r="D67">
        <v>6</v>
      </c>
      <c r="E67">
        <v>4</v>
      </c>
      <c r="F67">
        <f t="shared" ref="F67:F71" si="5">E67*D67</f>
        <v>24</v>
      </c>
      <c r="L67">
        <v>37.89</v>
      </c>
      <c r="M67">
        <v>41.679000000000002</v>
      </c>
      <c r="N67">
        <v>4.2300000000000004</v>
      </c>
    </row>
    <row r="68" spans="4:14" x14ac:dyDescent="0.25">
      <c r="D68">
        <v>7</v>
      </c>
      <c r="E68">
        <v>8</v>
      </c>
      <c r="F68">
        <f t="shared" si="5"/>
        <v>56</v>
      </c>
      <c r="L68">
        <f>L67*10.764</f>
        <v>407.84796</v>
      </c>
      <c r="M68">
        <f>M67*10.764</f>
        <v>448.63275599999997</v>
      </c>
      <c r="N68">
        <f>N67*10.764</f>
        <v>45.53172</v>
      </c>
    </row>
    <row r="69" spans="4:14" x14ac:dyDescent="0.25">
      <c r="D69">
        <v>7.64</v>
      </c>
      <c r="E69">
        <v>3</v>
      </c>
      <c r="F69">
        <f t="shared" si="5"/>
        <v>22.919999999999998</v>
      </c>
    </row>
    <row r="70" spans="4:14" x14ac:dyDescent="0.25">
      <c r="D70">
        <v>9.5</v>
      </c>
      <c r="E70">
        <v>16.29</v>
      </c>
      <c r="F70">
        <f t="shared" si="5"/>
        <v>154.755</v>
      </c>
      <c r="N70">
        <v>408</v>
      </c>
    </row>
    <row r="71" spans="4:14" x14ac:dyDescent="0.25">
      <c r="D71">
        <v>7.08</v>
      </c>
      <c r="E71">
        <v>4</v>
      </c>
      <c r="F71">
        <f t="shared" si="5"/>
        <v>28.32</v>
      </c>
      <c r="N71">
        <v>46</v>
      </c>
    </row>
    <row r="72" spans="4:14" x14ac:dyDescent="0.25">
      <c r="F72">
        <f>SUM(F66:F71)</f>
        <v>397.99499999999995</v>
      </c>
      <c r="N72">
        <f>SUM(N70:N71)</f>
        <v>454</v>
      </c>
    </row>
    <row r="73" spans="4:14" x14ac:dyDescent="0.25">
      <c r="H73">
        <v>398</v>
      </c>
      <c r="I73" t="s">
        <v>15</v>
      </c>
    </row>
    <row r="74" spans="4:14" x14ac:dyDescent="0.25">
      <c r="H74">
        <v>12</v>
      </c>
      <c r="I74" t="s">
        <v>39</v>
      </c>
    </row>
    <row r="75" spans="4:14" x14ac:dyDescent="0.25">
      <c r="D75">
        <v>6.2</v>
      </c>
      <c r="E75">
        <v>2</v>
      </c>
      <c r="F75">
        <f>E75*D75</f>
        <v>12.4</v>
      </c>
      <c r="G75" t="s">
        <v>39</v>
      </c>
      <c r="H75">
        <v>33</v>
      </c>
      <c r="I75" t="s">
        <v>40</v>
      </c>
    </row>
    <row r="76" spans="4:14" x14ac:dyDescent="0.25">
      <c r="H76">
        <v>16</v>
      </c>
      <c r="I76" t="s">
        <v>41</v>
      </c>
    </row>
    <row r="77" spans="4:14" x14ac:dyDescent="0.25">
      <c r="D77">
        <v>7</v>
      </c>
      <c r="E77">
        <v>2</v>
      </c>
      <c r="F77">
        <f t="shared" ref="F76:F82" si="6">E77*D77</f>
        <v>14</v>
      </c>
      <c r="H77">
        <f>SUM(H73:H76)</f>
        <v>459</v>
      </c>
      <c r="M77">
        <v>38.79</v>
      </c>
    </row>
    <row r="78" spans="4:14" x14ac:dyDescent="0.25">
      <c r="D78">
        <v>9.5</v>
      </c>
      <c r="E78">
        <v>2</v>
      </c>
      <c r="F78">
        <f t="shared" si="6"/>
        <v>19</v>
      </c>
      <c r="M78">
        <f>M77*10.764</f>
        <v>417.53555999999998</v>
      </c>
    </row>
    <row r="79" spans="4:14" x14ac:dyDescent="0.25">
      <c r="F79">
        <f>SUM(F77:F78)</f>
        <v>33</v>
      </c>
      <c r="G79" t="s">
        <v>40</v>
      </c>
      <c r="M79">
        <v>418</v>
      </c>
    </row>
    <row r="81" spans="4:6" x14ac:dyDescent="0.25">
      <c r="D81">
        <v>1.59</v>
      </c>
      <c r="E81">
        <v>10</v>
      </c>
      <c r="F81">
        <f>E81*D81</f>
        <v>15.9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Sheet3</vt:lpstr>
      <vt:lpstr>Sheet2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2024-07-16T12:47:57Z</dcterms:modified>
</cp:coreProperties>
</file>