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E42DED61-9DA1-4C8A-8CE8-33FA98FE6E1E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1" i="1" l="1"/>
  <c r="G12" i="1"/>
  <c r="H12" i="1" s="1"/>
  <c r="G6" i="1" l="1"/>
  <c r="G5" i="1"/>
  <c r="B39" i="1" l="1"/>
  <c r="B37" i="1"/>
  <c r="B38" i="1"/>
  <c r="B36" i="1"/>
  <c r="G7" i="1" l="1"/>
  <c r="F5" i="1" s="1"/>
  <c r="D41" i="1" l="1"/>
  <c r="J28" i="1"/>
  <c r="J33" i="1" l="1"/>
  <c r="J4" i="1"/>
  <c r="J32" i="1"/>
  <c r="J31" i="1" l="1"/>
  <c r="J30" i="1"/>
  <c r="J29" i="1"/>
  <c r="G40" i="1"/>
  <c r="H40" i="1" s="1"/>
  <c r="G39" i="1"/>
  <c r="H39" i="1" s="1"/>
  <c r="D40" i="1"/>
  <c r="D39" i="1"/>
  <c r="G38" i="1"/>
  <c r="G37" i="1"/>
  <c r="G36" i="1"/>
  <c r="J5" i="1" l="1"/>
  <c r="G28" i="1" l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H38" i="1"/>
  <c r="H37" i="1" l="1"/>
  <c r="H36" i="1"/>
  <c r="D37" i="1"/>
  <c r="K7" i="1" l="1"/>
  <c r="I33" i="1" l="1"/>
  <c r="I32" i="1"/>
  <c r="I34" i="1"/>
  <c r="D38" i="1" l="1"/>
  <c r="I28" i="1"/>
  <c r="D36" i="1" l="1"/>
  <c r="I29" i="1"/>
  <c r="I30" i="1"/>
  <c r="I31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J38" i="1"/>
  <c r="J36" i="1"/>
  <c r="B22" i="1"/>
  <c r="B20" i="1"/>
  <c r="B19" i="1"/>
  <c r="B18" i="1"/>
</calcChain>
</file>

<file path=xl/sharedStrings.xml><?xml version="1.0" encoding="utf-8"?>
<sst xmlns="http://schemas.openxmlformats.org/spreadsheetml/2006/main" count="33" uniqueCount="31">
  <si>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</si>
  <si>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</si>
  <si>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</si>
  <si>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</si>
  <si>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</si>
  <si>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</si>
  <si>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</si>
  <si>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</si>
  <si>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</si>
  <si>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</si>
  <si>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</si>
  <si>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</si>
  <si>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</si>
  <si>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</si>
  <si>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</si>
  <si>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</si>
  <si>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</si>
  <si>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</si>
  <si>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</si>
  <si>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</si>
  <si>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</si>
  <si>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</si>
  <si>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</si>
  <si>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</si>
  <si>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</si>
  <si>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</si>
  <si>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</si>
  <si>
    <t>Carpet Area</t>
  </si>
  <si>
    <t>Measurement Carpet area</t>
  </si>
  <si>
    <t>Balcony area</t>
  </si>
  <si>
    <t>Value/RV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</si>
</sst>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0" fillId="0" borderId="8" xfId="0" applyNumberFormat="1" applyBorder="1"/>
    <xf numFmtId="0" fontId="0" fillId="0" borderId="8" xfId="0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0" fontId="0" fillId="2" borderId="0" xfId="0" applyFill="1"/>
    <xf numFmtId="43" fontId="0" fillId="2" borderId="8" xfId="0" applyNumberFormat="1" applyFill="1" applyBorder="1"/>
    <xf numFmtId="43" fontId="0" fillId="2" borderId="1" xfId="0" applyNumberFormat="1" applyFill="1" applyBorder="1"/>
    <xf numFmtId="0" fontId="7" fillId="2" borderId="0" xfId="0" applyFont="1" applyFill="1"/>
    <xf numFmtId="43" fontId="0" fillId="2" borderId="0" xfId="0" applyNumberFormat="1" applyFill="1"/>
    <xf numFmtId="43" fontId="6" fillId="0" borderId="7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541333</xdr:colOff>
      <xdr:row>41</xdr:row>
      <xdr:rowOff>56167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E81385-8622-47D7-8A6E-F04CEDF3D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33333" cy="78666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408000</xdr:colOff>
      <xdr:row>38</xdr:row>
      <xdr:rowOff>180048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976B1D-18DA-4315-856B-0D5139EA6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00000" cy="74190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522514</xdr:colOff>
      <xdr:row>43</xdr:row>
      <xdr:rowOff>18024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ED41F4-F02E-453A-BDAA-9A657718A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885714" cy="82095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360152</xdr:colOff>
      <xdr:row>42</xdr:row>
      <xdr:rowOff>132333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145CB9-8EDA-491B-B18F-B5CF8CC9A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80952" cy="81333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284571</xdr:colOff>
      <xdr:row>40</xdr:row>
      <xdr:rowOff>132381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149F9C-EE04-4D6C-91FD-C290DD6D4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28571" cy="77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5"/>
  <sheetViews>
    <sheetView tabSelected="1" zoomScaleNormal="100" workbookViewId="0">
      <selection activeCell="H17" sqref="H17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/>
      <c r="B2" s="41"/>
      <c r="C2" s="41"/>
      <c r="D2" s="47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42">
        <v>10000</v>
      </c>
      <c r="C3" s="42"/>
      <c r="D3" s="39"/>
      <c r="E3" s="13"/>
      <c r="F3" s="5">
        <v>2023</v>
      </c>
      <c r="G3" s="7">
        <v>2024</v>
      </c>
      <c r="H3" s="8">
        <f>G3-F3</f>
        <v>1</v>
      </c>
      <c r="I3" s="6"/>
      <c r="J3">
        <v>26620</v>
      </c>
      <c r="L3" s="5"/>
      <c r="M3" s="7"/>
      <c r="N3" s="8"/>
      <c r="O3" s="6"/>
    </row>
    <row r="4" spans="1:15" ht="33" x14ac:dyDescent="0.3">
      <c r="A4" s="32" t="s">
        <v>1</v>
      </c>
      <c r="B4" s="42">
        <v>2600</v>
      </c>
      <c r="C4" s="42"/>
      <c r="D4" s="39"/>
      <c r="E4" s="13"/>
      <c r="F4" s="9" t="s">
        <v>24</v>
      </c>
      <c r="G4" t="s">
        <v>27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1" t="s">
        <v>2</v>
      </c>
      <c r="B5" s="42">
        <f>B3-B4</f>
        <v>7400</v>
      </c>
      <c r="C5" s="42"/>
      <c r="D5" s="39"/>
      <c r="E5" s="21"/>
      <c r="F5" s="26">
        <f>G7*1.1</f>
        <v>498.71764800000005</v>
      </c>
      <c r="G5" s="7">
        <f>37.89*10.764</f>
        <v>407.84796</v>
      </c>
      <c r="H5" s="27"/>
      <c r="I5" s="45"/>
      <c r="J5">
        <f>J4/10.764</f>
        <v>2596.711259754738</v>
      </c>
      <c r="L5" s="5"/>
      <c r="M5" s="7"/>
      <c r="N5" s="8"/>
      <c r="O5" s="6"/>
    </row>
    <row r="6" spans="1:15" ht="16.5" x14ac:dyDescent="0.3">
      <c r="A6" s="31" t="s">
        <v>3</v>
      </c>
      <c r="B6" s="42">
        <f>B4</f>
        <v>2600</v>
      </c>
      <c r="C6" s="42"/>
      <c r="D6" s="39"/>
      <c r="E6" s="39"/>
      <c r="F6" s="39"/>
      <c r="G6" s="25">
        <f>4.23*10.764</f>
        <v>45.53172</v>
      </c>
      <c r="H6" s="27"/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0</v>
      </c>
      <c r="C7" s="33"/>
      <c r="D7" s="48"/>
      <c r="E7" s="55"/>
      <c r="F7" s="39"/>
      <c r="G7" s="25">
        <f>SUM(G5:G6)</f>
        <v>453.37968000000001</v>
      </c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60</v>
      </c>
      <c r="C8" s="33"/>
      <c r="D8" s="49"/>
      <c r="E8" s="56"/>
      <c r="F8" s="39"/>
      <c r="H8" s="25"/>
      <c r="I8" s="19"/>
      <c r="J8" s="19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/>
      <c r="D9" s="48"/>
      <c r="E9" s="55"/>
      <c r="F9" s="57"/>
      <c r="G9" s="44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0</v>
      </c>
      <c r="C10" s="33"/>
      <c r="D10" s="48"/>
      <c r="E10" s="55"/>
      <c r="F10" s="39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43">
        <f>B10%</f>
        <v>0</v>
      </c>
      <c r="C11" s="43"/>
      <c r="D11" s="50"/>
      <c r="E11" s="58"/>
      <c r="F11" s="39" t="s">
        <v>28</v>
      </c>
      <c r="G11" s="25" t="s">
        <v>29</v>
      </c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42">
        <f>B6*B11</f>
        <v>0</v>
      </c>
      <c r="C12" s="42"/>
      <c r="D12" s="51"/>
      <c r="E12" s="55"/>
      <c r="F12" s="39">
        <v>410</v>
      </c>
      <c r="G12" s="25">
        <f>16+14+19</f>
        <v>49</v>
      </c>
      <c r="H12" s="26">
        <f>F12+G12</f>
        <v>459</v>
      </c>
      <c r="I12" s="66"/>
      <c r="J12" s="19"/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42">
        <f>B6-B12</f>
        <v>2600</v>
      </c>
      <c r="C13" s="42"/>
      <c r="D13" s="51"/>
      <c r="E13" s="1"/>
      <c r="F13" s="13"/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42">
        <f>B5</f>
        <v>7400</v>
      </c>
      <c r="C14" s="42"/>
      <c r="D14" s="39"/>
      <c r="E14" s="13"/>
      <c r="F14" s="16"/>
      <c r="H14" s="26"/>
      <c r="I14" s="19"/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42">
        <f>B14+B13</f>
        <v>10000</v>
      </c>
      <c r="C15" s="42"/>
      <c r="D15" s="39"/>
      <c r="E15" s="13"/>
      <c r="F15" s="16"/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31" t="s">
        <v>23</v>
      </c>
      <c r="B16" s="34">
        <v>453</v>
      </c>
      <c r="C16" s="34"/>
      <c r="D16" s="35"/>
      <c r="E16" s="13"/>
      <c r="F16" s="26"/>
      <c r="G16" s="29"/>
      <c r="H16" s="25"/>
      <c r="I16" s="45"/>
      <c r="L16" s="5"/>
      <c r="N16" s="11"/>
      <c r="O16" s="6"/>
    </row>
    <row r="17" spans="1:15" ht="16.5" x14ac:dyDescent="0.3">
      <c r="A17" s="31" t="s">
        <v>30</v>
      </c>
      <c r="B17" s="36">
        <f>B15*B16</f>
        <v>4530000</v>
      </c>
      <c r="C17" s="36"/>
      <c r="D17" s="37"/>
      <c r="E17" s="13"/>
      <c r="F17" s="26"/>
      <c r="G17" s="26"/>
      <c r="H17" s="25"/>
      <c r="I17" s="45"/>
      <c r="L17" s="5"/>
      <c r="N17" s="25"/>
      <c r="O17" s="45"/>
    </row>
    <row r="18" spans="1:15" ht="16.5" hidden="1" x14ac:dyDescent="0.3">
      <c r="A18" s="31" t="s">
        <v>25</v>
      </c>
      <c r="B18" s="36">
        <f>B17*0.9</f>
        <v>4077000</v>
      </c>
      <c r="C18" s="36"/>
      <c r="D18" s="37"/>
      <c r="E18" s="13"/>
      <c r="F18" s="26"/>
      <c r="G18" s="26"/>
      <c r="H18" s="25"/>
      <c r="I18" s="45"/>
      <c r="N18" s="25"/>
      <c r="O18" s="13"/>
    </row>
    <row r="19" spans="1:15" ht="16.5" hidden="1" x14ac:dyDescent="0.3">
      <c r="A19" s="31" t="s">
        <v>26</v>
      </c>
      <c r="B19" s="36">
        <f>B17*0.8</f>
        <v>3624000</v>
      </c>
      <c r="C19" s="36"/>
      <c r="D19" s="37"/>
      <c r="E19" s="13"/>
      <c r="F19" s="26"/>
      <c r="G19" s="26"/>
      <c r="H19" s="25"/>
      <c r="I19" s="45"/>
      <c r="N19" s="25"/>
      <c r="O19" s="13"/>
    </row>
    <row r="20" spans="1:15" ht="16.5" x14ac:dyDescent="0.3">
      <c r="A20" s="31" t="s">
        <v>26</v>
      </c>
      <c r="B20" s="36">
        <f>B17*0.8</f>
        <v>3624000</v>
      </c>
      <c r="C20" s="36"/>
      <c r="D20" s="37"/>
      <c r="E20" s="13"/>
      <c r="F20" s="26"/>
      <c r="G20" s="26"/>
      <c r="H20" s="25"/>
      <c r="I20" s="45"/>
      <c r="N20" s="25"/>
      <c r="O20" s="13"/>
    </row>
    <row r="21" spans="1:15" ht="16.5" x14ac:dyDescent="0.3">
      <c r="A21" s="31" t="s">
        <v>12</v>
      </c>
      <c r="B21" s="38">
        <f>B4*499</f>
        <v>1297400</v>
      </c>
      <c r="C21" s="38"/>
      <c r="D21" s="39"/>
      <c r="E21" s="13"/>
      <c r="F21" s="13"/>
      <c r="G21" s="13"/>
      <c r="I21" s="6"/>
    </row>
    <row r="22" spans="1:15" ht="16.5" x14ac:dyDescent="0.3">
      <c r="A22" s="33" t="s">
        <v>16</v>
      </c>
      <c r="B22" s="46">
        <f>B17*0.025/12</f>
        <v>9437.5</v>
      </c>
      <c r="C22" s="38"/>
      <c r="D22" s="38"/>
      <c r="E22" s="13"/>
    </row>
    <row r="23" spans="1:15" x14ac:dyDescent="0.25">
      <c r="B23" s="23"/>
      <c r="C23" s="23"/>
    </row>
    <row r="24" spans="1:15" x14ac:dyDescent="0.25">
      <c r="B24" s="23"/>
      <c r="C24" s="23"/>
    </row>
    <row r="26" spans="1:15" x14ac:dyDescent="0.25">
      <c r="D26" t="s">
        <v>14</v>
      </c>
    </row>
    <row r="27" spans="1:15" x14ac:dyDescent="0.25">
      <c r="B27" s="52" t="s">
        <v>20</v>
      </c>
      <c r="C27" s="52" t="s">
        <v>15</v>
      </c>
      <c r="D27" s="20" t="s">
        <v>21</v>
      </c>
      <c r="E27" s="20"/>
      <c r="F27" s="20" t="s">
        <v>11</v>
      </c>
      <c r="G27" s="20" t="s">
        <v>17</v>
      </c>
      <c r="H27" s="20" t="s">
        <v>18</v>
      </c>
      <c r="I27" s="20" t="s">
        <v>19</v>
      </c>
      <c r="J27" s="20"/>
    </row>
    <row r="28" spans="1:15" ht="17.25" x14ac:dyDescent="0.3">
      <c r="B28" s="52"/>
      <c r="C28" s="52">
        <v>505</v>
      </c>
      <c r="D28" s="20"/>
      <c r="E28" s="20"/>
      <c r="F28" s="20">
        <v>5600000</v>
      </c>
      <c r="G28" s="21">
        <f t="shared" ref="G28:G34" si="0">F28/C28</f>
        <v>11089.108910891089</v>
      </c>
      <c r="H28" s="21" t="e">
        <f>F28/D28</f>
        <v>#DIV/0!</v>
      </c>
      <c r="I28" s="21" t="e">
        <f t="shared" ref="I28:I34" si="1">F28/B28</f>
        <v>#DIV/0!</v>
      </c>
      <c r="J28" s="20">
        <f>B28/C28</f>
        <v>0</v>
      </c>
      <c r="K28" s="30"/>
    </row>
    <row r="29" spans="1:15" ht="17.25" x14ac:dyDescent="0.3">
      <c r="B29" s="52"/>
      <c r="C29" s="52">
        <v>449</v>
      </c>
      <c r="D29" s="20"/>
      <c r="E29" s="20"/>
      <c r="F29" s="20">
        <v>4235000</v>
      </c>
      <c r="G29" s="21">
        <f t="shared" si="0"/>
        <v>9432.0712694877511</v>
      </c>
      <c r="H29" s="21" t="e">
        <f>F29/D29</f>
        <v>#DIV/0!</v>
      </c>
      <c r="I29" s="21" t="e">
        <f t="shared" si="1"/>
        <v>#DIV/0!</v>
      </c>
      <c r="J29" s="20">
        <f t="shared" ref="J29:J33" si="2">D29/C29</f>
        <v>0</v>
      </c>
      <c r="K29" s="30"/>
    </row>
    <row r="30" spans="1:15" x14ac:dyDescent="0.25">
      <c r="B30" s="52"/>
      <c r="C30" s="52">
        <v>372</v>
      </c>
      <c r="D30" s="20"/>
      <c r="E30" s="20"/>
      <c r="F30" s="21">
        <v>3742000</v>
      </c>
      <c r="G30" s="21">
        <f t="shared" si="0"/>
        <v>10059.139784946237</v>
      </c>
      <c r="H30" s="21" t="e">
        <f t="shared" ref="H30:H34" si="3">F30/D30</f>
        <v>#DIV/0!</v>
      </c>
      <c r="I30" s="21" t="e">
        <f t="shared" si="1"/>
        <v>#DIV/0!</v>
      </c>
      <c r="J30" s="20">
        <f t="shared" si="2"/>
        <v>0</v>
      </c>
    </row>
    <row r="31" spans="1:15" x14ac:dyDescent="0.25">
      <c r="B31" s="52"/>
      <c r="C31" s="52"/>
      <c r="D31" s="20"/>
      <c r="E31" s="20"/>
      <c r="F31" s="21"/>
      <c r="G31" s="21" t="e">
        <f t="shared" si="0"/>
        <v>#DIV/0!</v>
      </c>
      <c r="H31" s="21" t="e">
        <f t="shared" si="3"/>
        <v>#DIV/0!</v>
      </c>
      <c r="I31" s="21" t="e">
        <f t="shared" si="1"/>
        <v>#DIV/0!</v>
      </c>
      <c r="J31" s="20" t="e">
        <f t="shared" si="2"/>
        <v>#DIV/0!</v>
      </c>
    </row>
    <row r="32" spans="1:15" x14ac:dyDescent="0.25">
      <c r="C32" s="59"/>
      <c r="D32" s="60"/>
      <c r="E32" s="61"/>
      <c r="F32" s="62"/>
      <c r="G32" s="62" t="e">
        <f t="shared" si="0"/>
        <v>#DIV/0!</v>
      </c>
      <c r="H32" s="63" t="e">
        <f t="shared" si="3"/>
        <v>#DIV/0!</v>
      </c>
      <c r="I32" s="53" t="e">
        <f t="shared" si="1"/>
        <v>#DIV/0!</v>
      </c>
      <c r="J32" s="54" t="e">
        <f t="shared" si="2"/>
        <v>#DIV/0!</v>
      </c>
    </row>
    <row r="33" spans="1:10" x14ac:dyDescent="0.25">
      <c r="C33" s="64"/>
      <c r="D33" s="60"/>
      <c r="E33" s="61"/>
      <c r="F33" s="62"/>
      <c r="G33" s="62" t="e">
        <f t="shared" si="0"/>
        <v>#DIV/0!</v>
      </c>
      <c r="H33" s="62" t="e">
        <f t="shared" si="3"/>
        <v>#DIV/0!</v>
      </c>
      <c r="I33" s="53" t="e">
        <f t="shared" si="1"/>
        <v>#DIV/0!</v>
      </c>
      <c r="J33" s="54" t="e">
        <f t="shared" si="2"/>
        <v>#DIV/0!</v>
      </c>
    </row>
    <row r="34" spans="1:10" x14ac:dyDescent="0.25">
      <c r="F34" s="54"/>
      <c r="G34" s="53" t="e">
        <f t="shared" si="0"/>
        <v>#DIV/0!</v>
      </c>
      <c r="H34" s="53" t="e">
        <f t="shared" si="3"/>
        <v>#DIV/0!</v>
      </c>
      <c r="I34" s="53" t="e">
        <f t="shared" si="1"/>
        <v>#DIV/0!</v>
      </c>
    </row>
    <row r="35" spans="1:10" x14ac:dyDescent="0.25">
      <c r="B35" s="17" t="s">
        <v>22</v>
      </c>
    </row>
    <row r="36" spans="1:10" x14ac:dyDescent="0.25">
      <c r="B36" s="64">
        <f>44.29*10.764</f>
        <v>476.73755999999997</v>
      </c>
      <c r="C36" s="64">
        <v>4497917</v>
      </c>
      <c r="D36" s="61">
        <f t="shared" ref="D36:D41" si="4">C36/B36</f>
        <v>9434.7863004542796</v>
      </c>
      <c r="E36" s="61">
        <v>240000</v>
      </c>
      <c r="F36" s="61">
        <v>30000</v>
      </c>
      <c r="G36" s="65">
        <f>F36+E36+C36</f>
        <v>4767917</v>
      </c>
      <c r="H36" s="61">
        <f>G36/B36</f>
        <v>10001.135635295865</v>
      </c>
      <c r="I36" s="13"/>
      <c r="J36" s="13">
        <f>B15/D36</f>
        <v>1.0599074193676761</v>
      </c>
    </row>
    <row r="37" spans="1:10" x14ac:dyDescent="0.25">
      <c r="B37" s="64">
        <f>49*10.764</f>
        <v>527.43599999999992</v>
      </c>
      <c r="C37" s="17">
        <v>5186607</v>
      </c>
      <c r="D37">
        <f t="shared" si="4"/>
        <v>9833.6234159215546</v>
      </c>
      <c r="E37">
        <v>163600</v>
      </c>
      <c r="F37">
        <v>23400</v>
      </c>
      <c r="G37" s="13">
        <f>F37+E37+C37</f>
        <v>5373607</v>
      </c>
      <c r="H37">
        <f>G37/B37</f>
        <v>10188.168801522841</v>
      </c>
      <c r="I37" s="13"/>
    </row>
    <row r="38" spans="1:10" x14ac:dyDescent="0.25">
      <c r="B38" s="17">
        <f>38*10.764</f>
        <v>409.03199999999998</v>
      </c>
      <c r="C38" s="17">
        <v>4242593</v>
      </c>
      <c r="D38">
        <f t="shared" si="4"/>
        <v>10372.276496704415</v>
      </c>
      <c r="E38">
        <v>240000</v>
      </c>
      <c r="F38">
        <v>30000</v>
      </c>
      <c r="G38" s="13">
        <f>F38+E38+C38</f>
        <v>4512593</v>
      </c>
      <c r="H38">
        <f>G38/B38</f>
        <v>11032.371550392147</v>
      </c>
      <c r="J38" s="13">
        <f>B15/D39</f>
        <v>0.94739510354102552</v>
      </c>
    </row>
    <row r="39" spans="1:10" ht="15.75" x14ac:dyDescent="0.25">
      <c r="A39" s="15"/>
      <c r="B39" s="17">
        <f>50*10.764</f>
        <v>538.19999999999993</v>
      </c>
      <c r="C39" s="17">
        <v>5680840</v>
      </c>
      <c r="D39">
        <f t="shared" si="4"/>
        <v>10555.258268301748</v>
      </c>
      <c r="E39">
        <v>392000</v>
      </c>
      <c r="F39">
        <v>30000</v>
      </c>
      <c r="G39" s="13">
        <f>F39+E39+C39</f>
        <v>6102840</v>
      </c>
      <c r="H39">
        <f>G39/B39</f>
        <v>11339.353400222966</v>
      </c>
    </row>
    <row r="40" spans="1:10" ht="15.75" x14ac:dyDescent="0.25">
      <c r="A40" s="15"/>
      <c r="D40" t="e">
        <f t="shared" si="4"/>
        <v>#DIV/0!</v>
      </c>
      <c r="E40">
        <v>288000</v>
      </c>
      <c r="F40">
        <v>30000</v>
      </c>
      <c r="G40" s="13">
        <f>F40+E40+C40</f>
        <v>318000</v>
      </c>
      <c r="H40" t="e">
        <f>G40/B40</f>
        <v>#DIV/0!</v>
      </c>
    </row>
    <row r="41" spans="1:10" ht="15.75" x14ac:dyDescent="0.25">
      <c r="A41" s="15"/>
      <c r="D41" t="e">
        <f t="shared" si="4"/>
        <v>#DIV/0!</v>
      </c>
    </row>
    <row r="42" spans="1:10" ht="15.75" x14ac:dyDescent="0.25">
      <c r="A42" s="15"/>
    </row>
    <row r="43" spans="1:10" ht="15.75" x14ac:dyDescent="0.25">
      <c r="A43" s="15"/>
    </row>
    <row r="44" spans="1:10" ht="15.75" x14ac:dyDescent="0.25">
      <c r="A44" s="15"/>
    </row>
    <row r="45" spans="1:10" ht="15.75" x14ac:dyDescent="0.25">
      <c r="A45" s="15"/>
    </row>
    <row r="65" spans="4:6" x14ac:dyDescent="0.25">
      <c r="D65" s="13"/>
      <c r="E65" s="13"/>
      <c r="F65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2024-07-16T10:47:17Z</dcterms:modified>
</cp:coreProperties>
</file>