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Shree Kausalyeshwar Residency APF\"/>
    </mc:Choice>
  </mc:AlternateContent>
  <bookViews>
    <workbookView xWindow="0" yWindow="0" windowWidth="15360" windowHeight="7755" tabRatio="451"/>
  </bookViews>
  <sheets>
    <sheet name="Shree Kausalyeshwar Residency" sheetId="110" r:id="rId1"/>
    <sheet name="RERA" sheetId="73" r:id="rId2"/>
    <sheet name="Floor Plan" sheetId="111" r:id="rId3"/>
    <sheet name="IGR" sheetId="115" r:id="rId4"/>
    <sheet name="Sheet1" sheetId="121" r:id="rId5"/>
    <sheet name="Listing1" sheetId="118" r:id="rId6"/>
    <sheet name="Listing2" sheetId="117" r:id="rId7"/>
    <sheet name="Listing3" sheetId="119" r:id="rId8"/>
    <sheet name="Sheet3" sheetId="123" r:id="rId9"/>
    <sheet name="Sheet2" sheetId="122" r:id="rId10"/>
    <sheet name="Listing4" sheetId="120" r:id="rId11"/>
  </sheets>
  <definedNames>
    <definedName name="_xlnm._FilterDatabase" localSheetId="1" hidden="1">RERA!#REF!</definedName>
    <definedName name="_xlnm._FilterDatabase" localSheetId="0" hidden="1">'Shree Kausalyeshwar Residency'!#REF!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1" i="110" l="1"/>
  <c r="H5" i="110"/>
  <c r="M38" i="110"/>
  <c r="G38" i="110"/>
  <c r="H33" i="110"/>
  <c r="F26" i="115"/>
  <c r="H29" i="110" l="1"/>
  <c r="H25" i="110"/>
  <c r="H21" i="110"/>
  <c r="H17" i="110"/>
  <c r="H13" i="110"/>
  <c r="J45" i="110"/>
  <c r="H45" i="110"/>
  <c r="K45" i="110" s="1"/>
  <c r="E45" i="110"/>
  <c r="L45" i="110" s="1"/>
  <c r="H28" i="110"/>
  <c r="H24" i="110"/>
  <c r="H20" i="110"/>
  <c r="H16" i="110"/>
  <c r="H12" i="110"/>
  <c r="E44" i="110"/>
  <c r="J44" i="110"/>
  <c r="H44" i="110"/>
  <c r="K44" i="110" s="1"/>
  <c r="L44" i="110" s="1"/>
  <c r="H27" i="110"/>
  <c r="H23" i="110"/>
  <c r="H19" i="110"/>
  <c r="H15" i="110"/>
  <c r="H11" i="110"/>
  <c r="J43" i="110"/>
  <c r="H43" i="110"/>
  <c r="K43" i="110" s="1"/>
  <c r="E43" i="110"/>
  <c r="L43" i="110" s="1"/>
  <c r="H26" i="110"/>
  <c r="H22" i="110"/>
  <c r="H18" i="110"/>
  <c r="H14" i="110"/>
  <c r="H10" i="110"/>
  <c r="H6" i="110"/>
  <c r="J42" i="110"/>
  <c r="H42" i="110"/>
  <c r="K42" i="110" s="1"/>
  <c r="E42" i="110"/>
  <c r="J36" i="110"/>
  <c r="J37" i="110"/>
  <c r="J38" i="110"/>
  <c r="J35" i="110"/>
  <c r="H36" i="110"/>
  <c r="K36" i="110" s="1"/>
  <c r="H37" i="110"/>
  <c r="K37" i="110" s="1"/>
  <c r="H38" i="110"/>
  <c r="K38" i="110" s="1"/>
  <c r="H35" i="110"/>
  <c r="K35" i="110" s="1"/>
  <c r="E36" i="110"/>
  <c r="E37" i="110"/>
  <c r="E38" i="110"/>
  <c r="L38" i="110" s="1"/>
  <c r="E35" i="110"/>
  <c r="L42" i="110" l="1"/>
  <c r="L37" i="110"/>
  <c r="L36" i="110"/>
  <c r="L35" i="110"/>
  <c r="E30" i="110"/>
  <c r="F30" i="110"/>
  <c r="I25" i="110"/>
  <c r="K26" i="110"/>
  <c r="I27" i="110"/>
  <c r="K28" i="110"/>
  <c r="I29" i="110"/>
  <c r="K29" i="110" l="1"/>
  <c r="L29" i="110" s="1"/>
  <c r="K25" i="110"/>
  <c r="L25" i="110" s="1"/>
  <c r="I28" i="110"/>
  <c r="I26" i="110"/>
  <c r="M28" i="110"/>
  <c r="N28" i="110"/>
  <c r="L28" i="110"/>
  <c r="L26" i="110"/>
  <c r="N26" i="110"/>
  <c r="M26" i="110"/>
  <c r="N29" i="110"/>
  <c r="N25" i="110"/>
  <c r="K27" i="110"/>
  <c r="M25" i="110"/>
  <c r="K24" i="110"/>
  <c r="I14" i="110"/>
  <c r="I15" i="110"/>
  <c r="I16" i="110"/>
  <c r="I17" i="110"/>
  <c r="I18" i="110"/>
  <c r="I19" i="110"/>
  <c r="I20" i="110"/>
  <c r="I21" i="110"/>
  <c r="I22" i="110"/>
  <c r="I23" i="110"/>
  <c r="H9" i="110"/>
  <c r="I9" i="110" s="1"/>
  <c r="I10" i="110"/>
  <c r="I11" i="110"/>
  <c r="I12" i="110"/>
  <c r="I13" i="110"/>
  <c r="H3" i="110"/>
  <c r="I3" i="110" s="1"/>
  <c r="H4" i="110"/>
  <c r="I4" i="110" s="1"/>
  <c r="I5" i="110"/>
  <c r="I6" i="110"/>
  <c r="H7" i="110"/>
  <c r="I7" i="110" s="1"/>
  <c r="H8" i="110"/>
  <c r="I8" i="110" s="1"/>
  <c r="O4" i="115"/>
  <c r="M29" i="110" l="1"/>
  <c r="L24" i="110"/>
  <c r="M24" i="110"/>
  <c r="N24" i="110"/>
  <c r="N27" i="110"/>
  <c r="M27" i="110"/>
  <c r="L27" i="110"/>
  <c r="I24" i="110"/>
  <c r="H2" i="110"/>
  <c r="K2" i="110" l="1"/>
  <c r="H30" i="110"/>
  <c r="P2" i="110"/>
  <c r="Q2" i="110" s="1"/>
  <c r="R2" i="110" s="1"/>
  <c r="P4" i="115" l="1"/>
  <c r="I2" i="110"/>
  <c r="I30" i="110" s="1"/>
  <c r="I31" i="110" s="1"/>
  <c r="L2" i="110" l="1"/>
  <c r="N2" i="110"/>
  <c r="M2" i="110"/>
  <c r="K3" i="110" l="1"/>
  <c r="K4" i="110" l="1"/>
  <c r="N3" i="110"/>
  <c r="M3" i="110"/>
  <c r="L3" i="110"/>
  <c r="K5" i="110" l="1"/>
  <c r="K6" i="110" l="1"/>
  <c r="L4" i="110"/>
  <c r="N4" i="110"/>
  <c r="M4" i="110"/>
  <c r="K7" i="110" l="1"/>
  <c r="N5" i="110"/>
  <c r="M5" i="110"/>
  <c r="L5" i="110"/>
  <c r="K8" i="110" l="1"/>
  <c r="K9" i="110" l="1"/>
  <c r="N6" i="110"/>
  <c r="L6" i="110"/>
  <c r="M6" i="110"/>
  <c r="K10" i="110" l="1"/>
  <c r="N7" i="110"/>
  <c r="M7" i="110"/>
  <c r="L7" i="110"/>
  <c r="K11" i="110" l="1"/>
  <c r="N8" i="110"/>
  <c r="L8" i="110"/>
  <c r="M8" i="110"/>
  <c r="K12" i="110" l="1"/>
  <c r="N9" i="110"/>
  <c r="M9" i="110"/>
  <c r="L9" i="110"/>
  <c r="K13" i="110" l="1"/>
  <c r="N13" i="110" s="1"/>
  <c r="N10" i="110"/>
  <c r="L10" i="110"/>
  <c r="M10" i="110"/>
  <c r="M13" i="110" l="1"/>
  <c r="L13" i="110"/>
  <c r="K14" i="110"/>
  <c r="N11" i="110"/>
  <c r="M11" i="110"/>
  <c r="L11" i="110"/>
  <c r="N14" i="110" l="1"/>
  <c r="M14" i="110"/>
  <c r="L14" i="110"/>
  <c r="K15" i="110"/>
  <c r="L15" i="110" l="1"/>
  <c r="N15" i="110"/>
  <c r="M15" i="110"/>
  <c r="K16" i="110"/>
  <c r="N12" i="110"/>
  <c r="L12" i="110"/>
  <c r="M12" i="110"/>
  <c r="M16" i="110" l="1"/>
  <c r="N16" i="110"/>
  <c r="L16" i="110"/>
  <c r="K17" i="110"/>
  <c r="M17" i="110" l="1"/>
  <c r="N17" i="110"/>
  <c r="L17" i="110"/>
  <c r="K18" i="110"/>
  <c r="K19" i="110" l="1"/>
  <c r="M18" i="110"/>
  <c r="N18" i="110"/>
  <c r="L18" i="110"/>
  <c r="N19" i="110" l="1"/>
  <c r="M19" i="110"/>
  <c r="L19" i="110"/>
  <c r="K20" i="110"/>
  <c r="N20" i="110" l="1"/>
  <c r="M20" i="110"/>
  <c r="L20" i="110"/>
  <c r="K21" i="110"/>
  <c r="K22" i="110" l="1"/>
  <c r="L21" i="110"/>
  <c r="M21" i="110"/>
  <c r="N21" i="110"/>
  <c r="L22" i="110" l="1"/>
  <c r="M22" i="110"/>
  <c r="N22" i="110"/>
  <c r="K23" i="110"/>
  <c r="K30" i="110" l="1"/>
  <c r="M23" i="110"/>
  <c r="M30" i="110" s="1"/>
  <c r="N23" i="110"/>
  <c r="L23" i="110"/>
  <c r="L30" i="110" l="1"/>
</calcChain>
</file>

<file path=xl/sharedStrings.xml><?xml version="1.0" encoding="utf-8"?>
<sst xmlns="http://schemas.openxmlformats.org/spreadsheetml/2006/main" count="60" uniqueCount="23">
  <si>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</si>
  <si>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</si>
  <si>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</si>
  <si>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</si>
  <si>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</si>
  <si>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</si>
  <si>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</si>
  <si>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</si>
  <si>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</si>
  <si>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</si>
  <si>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</si>
  <si>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</si>
  <si>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</si>
  <si>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</si>
  <si>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3BHK</t>
  </si>
  <si>
    <t>CA</t>
  </si>
  <si>
    <t>in Sq.Ft</t>
  </si>
  <si>
    <t>Bal-1</t>
  </si>
  <si>
    <t>Bal-2</t>
  </si>
  <si>
    <t xml:space="preserve"> Total  CA in Sq.Ft</t>
  </si>
  <si>
    <t>Bal in Sq.Ft</t>
  </si>
  <si>
    <t>Terrace Area  50%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</si>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</sst>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(* #,##0.00_);_(* \(#,##0.00\);_(* &quot;-&quot;??_);_(@_)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1" fontId="5" fillId="0" borderId="6" xfId="2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9" fillId="0" borderId="0" xfId="0" applyFont="1"/>
    <xf numFmtId="164" fontId="9" fillId="0" borderId="0" xfId="0" applyNumberFormat="1" applyFont="1"/>
    <xf numFmtId="164" fontId="0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/>
    </xf>
    <xf numFmtId="1" fontId="8" fillId="0" borderId="6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3" fillId="2" borderId="12" xfId="0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1" fontId="0" fillId="0" borderId="0" xfId="0" applyNumberFormat="1" applyFont="1" applyFill="1"/>
    <xf numFmtId="1" fontId="0" fillId="0" borderId="0" xfId="0" applyNumberFormat="1" applyFont="1"/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ill="1"/>
    <xf numFmtId="0" fontId="9" fillId="0" borderId="0" xfId="0" applyFont="1" applyFill="1"/>
    <xf numFmtId="1" fontId="7" fillId="0" borderId="13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164" fontId="7" fillId="0" borderId="1" xfId="3" applyFont="1" applyFill="1" applyBorder="1" applyAlignment="1">
      <alignment vertical="center" wrapText="1"/>
    </xf>
    <xf numFmtId="164" fontId="8" fillId="0" borderId="6" xfId="3" applyFont="1" applyFill="1" applyBorder="1" applyAlignment="1">
      <alignment vertical="center" wrapText="1"/>
    </xf>
    <xf numFmtId="164" fontId="8" fillId="0" borderId="1" xfId="3" applyFont="1" applyFill="1" applyBorder="1" applyAlignment="1">
      <alignment vertical="center" wrapText="1"/>
    </xf>
    <xf numFmtId="164" fontId="0" fillId="0" borderId="0" xfId="3" applyFont="1" applyFill="1" applyAlignment="1"/>
    <xf numFmtId="0" fontId="0" fillId="0" borderId="0" xfId="0" applyFont="1" applyFill="1" applyAlignment="1"/>
    <xf numFmtId="0" fontId="0" fillId="0" borderId="0" xfId="0" applyAlignment="1"/>
    <xf numFmtId="1" fontId="0" fillId="0" borderId="0" xfId="0" applyNumberFormat="1" applyFont="1" applyFill="1" applyAlignment="1"/>
    <xf numFmtId="0" fontId="0" fillId="0" borderId="0" xfId="0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51955</xdr:colOff>
      <xdr:row>1</xdr:row>
      <xdr:rowOff>121227</xdr:rowOff>
    </xdr:from>
    <xdr:to>
      <xdr:col>14</xdr:col>
      <xdr:colOff>554182</xdr:colOff>
      <xdr:row>35</xdr:row>
      <xdr:rowOff>173181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55" y="363682"/>
          <a:ext cx="8988136" cy="66328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6</xdr:row>
      <xdr:rowOff>76201</xdr:rowOff>
    </xdr:from>
    <xdr:to>
      <xdr:col>7</xdr:col>
      <xdr:colOff>323851</xdr:colOff>
      <xdr:row>27</xdr:row>
      <xdr:rowOff>105573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1219201"/>
          <a:ext cx="4495800" cy="4029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70583</xdr:colOff>
      <xdr:row>0</xdr:row>
      <xdr:rowOff>57150</xdr:rowOff>
    </xdr:from>
    <xdr:to>
      <xdr:col>8</xdr:col>
      <xdr:colOff>52704</xdr:colOff>
      <xdr:row>23</xdr:row>
      <xdr:rowOff>170800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83" y="57150"/>
          <a:ext cx="5404044" cy="4495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1</xdr:row>
      <xdr:rowOff>19050</xdr:rowOff>
    </xdr:from>
    <xdr:to>
      <xdr:col>8</xdr:col>
      <xdr:colOff>466726</xdr:colOff>
      <xdr:row>20</xdr:row>
      <xdr:rowOff>161370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09550"/>
          <a:ext cx="5257800" cy="376182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9</xdr:col>
      <xdr:colOff>581025</xdr:colOff>
      <xdr:row>19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5724525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76200</xdr:rowOff>
    </xdr:from>
    <xdr:to>
      <xdr:col>9</xdr:col>
      <xdr:colOff>428625</xdr:colOff>
      <xdr:row>20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6700"/>
          <a:ext cx="5734050" cy="3724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85725</xdr:rowOff>
    </xdr:from>
    <xdr:to>
      <xdr:col>10</xdr:col>
      <xdr:colOff>133350</xdr:colOff>
      <xdr:row>20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6225"/>
          <a:ext cx="5734050" cy="3581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6"/>
  <sheetViews>
    <sheetView tabSelected="1" topLeftCell="A25" zoomScale="70" zoomScaleNormal="70" workbookViewId="0">
      <selection activeCell="O42" sqref="O42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6.85546875" style="23" customWidth="1"/>
    <col min="7" max="7" width="7.42578125" style="23" customWidth="1"/>
    <col min="8" max="8" width="11.85546875" style="23" customWidth="1"/>
    <col min="9" max="9" width="9.140625" style="24" customWidth="1"/>
    <col min="10" max="10" width="10.85546875" style="24" customWidth="1"/>
    <col min="11" max="12" width="15.7109375" style="55" customWidth="1"/>
    <col min="13" max="13" width="14.85546875" style="55" customWidth="1"/>
    <col min="14" max="14" width="6.7109375" style="47" customWidth="1"/>
    <col min="15" max="15" width="9.140625" style="1"/>
    <col min="16" max="16" width="15.140625" style="1" bestFit="1" customWidth="1"/>
    <col min="17" max="17" width="15.28515625" style="1" customWidth="1"/>
    <col min="18" max="18" width="10.85546875" style="1" customWidth="1"/>
    <col min="19" max="16384" width="9.140625" style="1"/>
  </cols>
  <sheetData>
    <row r="1" spans="1:18" ht="49.5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21</v>
      </c>
      <c r="H1" s="19" t="s">
        <v>5</v>
      </c>
      <c r="I1" s="28" t="s">
        <v>13</v>
      </c>
      <c r="J1" s="28" t="s">
        <v>12</v>
      </c>
      <c r="K1" s="50" t="s">
        <v>7</v>
      </c>
      <c r="L1" s="50" t="s">
        <v>8</v>
      </c>
      <c r="M1" s="50" t="s">
        <v>9</v>
      </c>
      <c r="N1" s="28" t="s">
        <v>10</v>
      </c>
    </row>
    <row r="2" spans="1:18">
      <c r="A2" s="16">
        <v>1</v>
      </c>
      <c r="B2" s="21">
        <v>101</v>
      </c>
      <c r="C2" s="17">
        <v>1</v>
      </c>
      <c r="D2" s="20" t="s">
        <v>14</v>
      </c>
      <c r="E2" s="20">
        <v>832</v>
      </c>
      <c r="F2" s="20">
        <v>215</v>
      </c>
      <c r="G2" s="20"/>
      <c r="H2" s="20">
        <f>E2+F2</f>
        <v>1047</v>
      </c>
      <c r="I2" s="29">
        <f>H2*1.1</f>
        <v>1151.7</v>
      </c>
      <c r="J2" s="34">
        <v>6400</v>
      </c>
      <c r="K2" s="51">
        <f>J2*H2</f>
        <v>6700800</v>
      </c>
      <c r="L2" s="51">
        <f t="shared" ref="L2:L5" si="0">K2*0.95</f>
        <v>6365760</v>
      </c>
      <c r="M2" s="51">
        <f t="shared" ref="M2:M5" si="1">K2*0.8</f>
        <v>5360640</v>
      </c>
      <c r="N2" s="35">
        <f t="shared" ref="N2:N5" si="2">MROUND((K2*0.025/12),500)</f>
        <v>14000</v>
      </c>
      <c r="P2" s="2">
        <f>H2*1.35</f>
        <v>1413.45</v>
      </c>
      <c r="Q2" s="3">
        <f>P2*6600</f>
        <v>9328770</v>
      </c>
      <c r="R2" s="3">
        <f>Q2/H2</f>
        <v>8910</v>
      </c>
    </row>
    <row r="3" spans="1:18">
      <c r="A3" s="16">
        <v>2</v>
      </c>
      <c r="B3" s="21">
        <v>102</v>
      </c>
      <c r="C3" s="17">
        <v>1</v>
      </c>
      <c r="D3" s="20" t="s">
        <v>14</v>
      </c>
      <c r="E3" s="20">
        <v>810</v>
      </c>
      <c r="F3" s="20">
        <v>237</v>
      </c>
      <c r="G3" s="20"/>
      <c r="H3" s="20">
        <f>E3+F3</f>
        <v>1047</v>
      </c>
      <c r="I3" s="29">
        <f>H3*1.1</f>
        <v>1151.7</v>
      </c>
      <c r="J3" s="34">
        <v>6400</v>
      </c>
      <c r="K3" s="51">
        <f>J3*H3</f>
        <v>6700800</v>
      </c>
      <c r="L3" s="51">
        <f t="shared" si="0"/>
        <v>6365760</v>
      </c>
      <c r="M3" s="51">
        <f t="shared" si="1"/>
        <v>5360640</v>
      </c>
      <c r="N3" s="35">
        <f t="shared" si="2"/>
        <v>14000</v>
      </c>
      <c r="P3" s="3"/>
      <c r="Q3" s="3"/>
    </row>
    <row r="4" spans="1:18">
      <c r="A4" s="16">
        <v>3</v>
      </c>
      <c r="B4" s="21">
        <v>103</v>
      </c>
      <c r="C4" s="17">
        <v>1</v>
      </c>
      <c r="D4" s="20" t="s">
        <v>14</v>
      </c>
      <c r="E4" s="20">
        <v>808</v>
      </c>
      <c r="F4" s="20">
        <v>217</v>
      </c>
      <c r="G4" s="20"/>
      <c r="H4" s="20">
        <f>E4+F4</f>
        <v>1025</v>
      </c>
      <c r="I4" s="29">
        <f>H4*1.1</f>
        <v>1127.5</v>
      </c>
      <c r="J4" s="34">
        <v>6400</v>
      </c>
      <c r="K4" s="51">
        <f>J4*H4</f>
        <v>6560000</v>
      </c>
      <c r="L4" s="51">
        <f t="shared" si="0"/>
        <v>6232000</v>
      </c>
      <c r="M4" s="51">
        <f t="shared" si="1"/>
        <v>5248000</v>
      </c>
      <c r="N4" s="35">
        <f t="shared" si="2"/>
        <v>13500</v>
      </c>
      <c r="P4" s="3"/>
      <c r="Q4" s="3"/>
    </row>
    <row r="5" spans="1:18">
      <c r="A5" s="16">
        <v>4</v>
      </c>
      <c r="B5" s="21">
        <v>104</v>
      </c>
      <c r="C5" s="17">
        <v>1</v>
      </c>
      <c r="D5" s="20" t="s">
        <v>14</v>
      </c>
      <c r="E5" s="20">
        <v>889</v>
      </c>
      <c r="F5" s="20">
        <v>136</v>
      </c>
      <c r="G5" s="20">
        <v>65</v>
      </c>
      <c r="H5" s="20">
        <f>E5+F5+G5</f>
        <v>1090</v>
      </c>
      <c r="I5" s="29">
        <f>H5*1.1</f>
        <v>1199</v>
      </c>
      <c r="J5" s="34">
        <v>6400</v>
      </c>
      <c r="K5" s="51">
        <f>J5*H5</f>
        <v>6976000</v>
      </c>
      <c r="L5" s="51">
        <f t="shared" si="0"/>
        <v>6627200</v>
      </c>
      <c r="M5" s="51">
        <f t="shared" si="1"/>
        <v>5580800</v>
      </c>
      <c r="N5" s="35">
        <f t="shared" si="2"/>
        <v>14500</v>
      </c>
      <c r="P5" s="3"/>
      <c r="Q5" s="3"/>
    </row>
    <row r="6" spans="1:18">
      <c r="A6" s="16">
        <v>5</v>
      </c>
      <c r="B6" s="21">
        <v>201</v>
      </c>
      <c r="C6" s="17">
        <v>2</v>
      </c>
      <c r="D6" s="20" t="s">
        <v>14</v>
      </c>
      <c r="E6" s="20">
        <v>832</v>
      </c>
      <c r="F6" s="20">
        <v>215</v>
      </c>
      <c r="G6" s="20"/>
      <c r="H6" s="20">
        <f>E6+F6</f>
        <v>1047</v>
      </c>
      <c r="I6" s="29">
        <f>H6*1.1</f>
        <v>1151.7</v>
      </c>
      <c r="J6" s="34">
        <v>6400</v>
      </c>
      <c r="K6" s="51">
        <f>J6*H6</f>
        <v>6700800</v>
      </c>
      <c r="L6" s="51">
        <f t="shared" ref="L6:L29" si="3">K6*0.95</f>
        <v>6365760</v>
      </c>
      <c r="M6" s="51">
        <f t="shared" ref="M6:M29" si="4">K6*0.8</f>
        <v>5360640</v>
      </c>
      <c r="N6" s="35">
        <f t="shared" ref="N6:N29" si="5">MROUND((K6*0.025/12),500)</f>
        <v>14000</v>
      </c>
      <c r="P6" s="3"/>
      <c r="Q6" s="3"/>
    </row>
    <row r="7" spans="1:18">
      <c r="A7" s="16">
        <v>6</v>
      </c>
      <c r="B7" s="21">
        <v>202</v>
      </c>
      <c r="C7" s="17">
        <v>2</v>
      </c>
      <c r="D7" s="20" t="s">
        <v>14</v>
      </c>
      <c r="E7" s="20">
        <v>810</v>
      </c>
      <c r="F7" s="20">
        <v>237</v>
      </c>
      <c r="G7" s="20"/>
      <c r="H7" s="20">
        <f>E7+F7</f>
        <v>1047</v>
      </c>
      <c r="I7" s="29">
        <f>H7*1.1</f>
        <v>1151.7</v>
      </c>
      <c r="J7" s="34">
        <v>6400</v>
      </c>
      <c r="K7" s="51">
        <f>J7*H7</f>
        <v>6700800</v>
      </c>
      <c r="L7" s="51">
        <f t="shared" si="3"/>
        <v>6365760</v>
      </c>
      <c r="M7" s="51">
        <f t="shared" si="4"/>
        <v>5360640</v>
      </c>
      <c r="N7" s="35">
        <f t="shared" si="5"/>
        <v>14000</v>
      </c>
      <c r="P7" s="3"/>
      <c r="Q7" s="3"/>
    </row>
    <row r="8" spans="1:18">
      <c r="A8" s="16">
        <v>7</v>
      </c>
      <c r="B8" s="21">
        <v>203</v>
      </c>
      <c r="C8" s="17">
        <v>2</v>
      </c>
      <c r="D8" s="20" t="s">
        <v>14</v>
      </c>
      <c r="E8" s="20">
        <v>808</v>
      </c>
      <c r="F8" s="20">
        <v>217</v>
      </c>
      <c r="G8" s="20"/>
      <c r="H8" s="20">
        <f>E8+F8</f>
        <v>1025</v>
      </c>
      <c r="I8" s="29">
        <f>H8*1.1</f>
        <v>1127.5</v>
      </c>
      <c r="J8" s="34">
        <v>6400</v>
      </c>
      <c r="K8" s="51">
        <f>J8*H8</f>
        <v>6560000</v>
      </c>
      <c r="L8" s="51">
        <f t="shared" si="3"/>
        <v>6232000</v>
      </c>
      <c r="M8" s="51">
        <f t="shared" si="4"/>
        <v>5248000</v>
      </c>
      <c r="N8" s="35">
        <f t="shared" si="5"/>
        <v>13500</v>
      </c>
      <c r="P8" s="3"/>
      <c r="Q8" s="3"/>
    </row>
    <row r="9" spans="1:18">
      <c r="A9" s="16">
        <v>8</v>
      </c>
      <c r="B9" s="21">
        <v>204</v>
      </c>
      <c r="C9" s="17">
        <v>2</v>
      </c>
      <c r="D9" s="20" t="s">
        <v>14</v>
      </c>
      <c r="E9" s="20">
        <v>889</v>
      </c>
      <c r="F9" s="20">
        <v>136</v>
      </c>
      <c r="G9" s="20"/>
      <c r="H9" s="20">
        <f>E9+F9</f>
        <v>1025</v>
      </c>
      <c r="I9" s="29">
        <f>H9*1.1</f>
        <v>1127.5</v>
      </c>
      <c r="J9" s="34">
        <v>6400</v>
      </c>
      <c r="K9" s="51">
        <f>J9*H9</f>
        <v>6560000</v>
      </c>
      <c r="L9" s="51">
        <f t="shared" si="3"/>
        <v>6232000</v>
      </c>
      <c r="M9" s="51">
        <f t="shared" si="4"/>
        <v>5248000</v>
      </c>
      <c r="N9" s="35">
        <f t="shared" si="5"/>
        <v>13500</v>
      </c>
      <c r="P9" s="3"/>
      <c r="Q9" s="3"/>
    </row>
    <row r="10" spans="1:18">
      <c r="A10" s="16">
        <v>9</v>
      </c>
      <c r="B10" s="21">
        <v>301</v>
      </c>
      <c r="C10" s="17">
        <v>3</v>
      </c>
      <c r="D10" s="20" t="s">
        <v>14</v>
      </c>
      <c r="E10" s="20">
        <v>832</v>
      </c>
      <c r="F10" s="20">
        <v>215</v>
      </c>
      <c r="G10" s="20"/>
      <c r="H10" s="20">
        <f>E10+F10</f>
        <v>1047</v>
      </c>
      <c r="I10" s="29">
        <f>H10*1.1</f>
        <v>1151.7</v>
      </c>
      <c r="J10" s="34">
        <v>6400</v>
      </c>
      <c r="K10" s="51">
        <f>J10*H10</f>
        <v>6700800</v>
      </c>
      <c r="L10" s="51">
        <f t="shared" si="3"/>
        <v>6365760</v>
      </c>
      <c r="M10" s="51">
        <f t="shared" si="4"/>
        <v>5360640</v>
      </c>
      <c r="N10" s="35">
        <f t="shared" si="5"/>
        <v>14000</v>
      </c>
      <c r="P10" s="3"/>
      <c r="Q10" s="3"/>
    </row>
    <row r="11" spans="1:18">
      <c r="A11" s="16">
        <v>10</v>
      </c>
      <c r="B11" s="21">
        <v>302</v>
      </c>
      <c r="C11" s="17">
        <v>3</v>
      </c>
      <c r="D11" s="20" t="s">
        <v>14</v>
      </c>
      <c r="E11" s="20">
        <v>810</v>
      </c>
      <c r="F11" s="20">
        <v>237</v>
      </c>
      <c r="G11" s="20"/>
      <c r="H11" s="20">
        <f>E11+F11</f>
        <v>1047</v>
      </c>
      <c r="I11" s="29">
        <f>H11*1.1</f>
        <v>1151.7</v>
      </c>
      <c r="J11" s="34">
        <v>6400</v>
      </c>
      <c r="K11" s="51">
        <f>J11*H11</f>
        <v>6700800</v>
      </c>
      <c r="L11" s="51">
        <f t="shared" si="3"/>
        <v>6365760</v>
      </c>
      <c r="M11" s="51">
        <f t="shared" si="4"/>
        <v>5360640</v>
      </c>
      <c r="N11" s="35">
        <f t="shared" si="5"/>
        <v>14000</v>
      </c>
      <c r="P11" s="3"/>
      <c r="Q11" s="3"/>
    </row>
    <row r="12" spans="1:18">
      <c r="A12" s="16">
        <v>11</v>
      </c>
      <c r="B12" s="21">
        <v>303</v>
      </c>
      <c r="C12" s="17">
        <v>3</v>
      </c>
      <c r="D12" s="20" t="s">
        <v>14</v>
      </c>
      <c r="E12" s="20">
        <v>808</v>
      </c>
      <c r="F12" s="20">
        <v>217</v>
      </c>
      <c r="G12" s="20"/>
      <c r="H12" s="20">
        <f>E12+F12</f>
        <v>1025</v>
      </c>
      <c r="I12" s="29">
        <f>H12*1.1</f>
        <v>1127.5</v>
      </c>
      <c r="J12" s="34">
        <v>6400</v>
      </c>
      <c r="K12" s="51">
        <f>J12*H12</f>
        <v>6560000</v>
      </c>
      <c r="L12" s="51">
        <f t="shared" si="3"/>
        <v>6232000</v>
      </c>
      <c r="M12" s="51">
        <f t="shared" si="4"/>
        <v>5248000</v>
      </c>
      <c r="N12" s="35">
        <f t="shared" si="5"/>
        <v>13500</v>
      </c>
      <c r="P12" s="3"/>
      <c r="Q12" s="3"/>
    </row>
    <row r="13" spans="1:18">
      <c r="A13" s="16">
        <v>12</v>
      </c>
      <c r="B13" s="21">
        <v>304</v>
      </c>
      <c r="C13" s="17">
        <v>3</v>
      </c>
      <c r="D13" s="20" t="s">
        <v>14</v>
      </c>
      <c r="E13" s="20">
        <v>889</v>
      </c>
      <c r="F13" s="20">
        <v>136</v>
      </c>
      <c r="G13" s="20"/>
      <c r="H13" s="20">
        <f>E13+F13</f>
        <v>1025</v>
      </c>
      <c r="I13" s="29">
        <f>H13*1.1</f>
        <v>1127.5</v>
      </c>
      <c r="J13" s="34">
        <v>6400</v>
      </c>
      <c r="K13" s="51">
        <f>J13*H13</f>
        <v>6560000</v>
      </c>
      <c r="L13" s="51">
        <f t="shared" si="3"/>
        <v>6232000</v>
      </c>
      <c r="M13" s="51">
        <f t="shared" si="4"/>
        <v>5248000</v>
      </c>
      <c r="N13" s="35">
        <f t="shared" si="5"/>
        <v>13500</v>
      </c>
      <c r="P13" s="3"/>
      <c r="Q13" s="3"/>
    </row>
    <row r="14" spans="1:18">
      <c r="A14" s="16">
        <v>13</v>
      </c>
      <c r="B14" s="21">
        <v>401</v>
      </c>
      <c r="C14" s="17">
        <v>4</v>
      </c>
      <c r="D14" s="20" t="s">
        <v>14</v>
      </c>
      <c r="E14" s="20">
        <v>832</v>
      </c>
      <c r="F14" s="20">
        <v>215</v>
      </c>
      <c r="G14" s="20"/>
      <c r="H14" s="20">
        <f>E14+F14</f>
        <v>1047</v>
      </c>
      <c r="I14" s="29">
        <f>H14*1.1</f>
        <v>1151.7</v>
      </c>
      <c r="J14" s="34">
        <v>6400</v>
      </c>
      <c r="K14" s="51">
        <f>J14*H14</f>
        <v>6700800</v>
      </c>
      <c r="L14" s="51">
        <f t="shared" si="3"/>
        <v>6365760</v>
      </c>
      <c r="M14" s="51">
        <f t="shared" si="4"/>
        <v>5360640</v>
      </c>
      <c r="N14" s="35">
        <f t="shared" si="5"/>
        <v>14000</v>
      </c>
      <c r="P14" s="3"/>
      <c r="Q14" s="3"/>
    </row>
    <row r="15" spans="1:18">
      <c r="A15" s="16">
        <v>14</v>
      </c>
      <c r="B15" s="21">
        <v>402</v>
      </c>
      <c r="C15" s="17">
        <v>4</v>
      </c>
      <c r="D15" s="20" t="s">
        <v>14</v>
      </c>
      <c r="E15" s="20">
        <v>810</v>
      </c>
      <c r="F15" s="20">
        <v>237</v>
      </c>
      <c r="G15" s="20"/>
      <c r="H15" s="20">
        <f>E15+F15</f>
        <v>1047</v>
      </c>
      <c r="I15" s="29">
        <f>H15*1.1</f>
        <v>1151.7</v>
      </c>
      <c r="J15" s="34">
        <v>6400</v>
      </c>
      <c r="K15" s="51">
        <f>J15*H15</f>
        <v>6700800</v>
      </c>
      <c r="L15" s="51">
        <f t="shared" si="3"/>
        <v>6365760</v>
      </c>
      <c r="M15" s="51">
        <f t="shared" si="4"/>
        <v>5360640</v>
      </c>
      <c r="N15" s="35">
        <f t="shared" si="5"/>
        <v>14000</v>
      </c>
      <c r="P15" s="6"/>
    </row>
    <row r="16" spans="1:18">
      <c r="A16" s="16">
        <v>15</v>
      </c>
      <c r="B16" s="21">
        <v>403</v>
      </c>
      <c r="C16" s="17">
        <v>4</v>
      </c>
      <c r="D16" s="20" t="s">
        <v>14</v>
      </c>
      <c r="E16" s="20">
        <v>808</v>
      </c>
      <c r="F16" s="20">
        <v>217</v>
      </c>
      <c r="G16" s="20"/>
      <c r="H16" s="20">
        <f>E16+F16</f>
        <v>1025</v>
      </c>
      <c r="I16" s="29">
        <f>H16*1.1</f>
        <v>1127.5</v>
      </c>
      <c r="J16" s="34">
        <v>6400</v>
      </c>
      <c r="K16" s="51">
        <f>J16*H16</f>
        <v>6560000</v>
      </c>
      <c r="L16" s="51">
        <f t="shared" si="3"/>
        <v>6232000</v>
      </c>
      <c r="M16" s="51">
        <f t="shared" si="4"/>
        <v>5248000</v>
      </c>
      <c r="N16" s="35">
        <f t="shared" si="5"/>
        <v>13500</v>
      </c>
      <c r="P16" s="7"/>
    </row>
    <row r="17" spans="1:14">
      <c r="A17" s="16">
        <v>16</v>
      </c>
      <c r="B17" s="21">
        <v>404</v>
      </c>
      <c r="C17" s="17">
        <v>4</v>
      </c>
      <c r="D17" s="20" t="s">
        <v>14</v>
      </c>
      <c r="E17" s="20">
        <v>889</v>
      </c>
      <c r="F17" s="20">
        <v>136</v>
      </c>
      <c r="G17" s="20"/>
      <c r="H17" s="20">
        <f>E17+F17</f>
        <v>1025</v>
      </c>
      <c r="I17" s="29">
        <f>H17*1.1</f>
        <v>1127.5</v>
      </c>
      <c r="J17" s="34">
        <v>6400</v>
      </c>
      <c r="K17" s="51">
        <f>J17*H17</f>
        <v>6560000</v>
      </c>
      <c r="L17" s="51">
        <f t="shared" si="3"/>
        <v>6232000</v>
      </c>
      <c r="M17" s="51">
        <f t="shared" si="4"/>
        <v>5248000</v>
      </c>
      <c r="N17" s="35">
        <f t="shared" si="5"/>
        <v>13500</v>
      </c>
    </row>
    <row r="18" spans="1:14">
      <c r="A18" s="16">
        <v>17</v>
      </c>
      <c r="B18" s="21">
        <v>501</v>
      </c>
      <c r="C18" s="17">
        <v>5</v>
      </c>
      <c r="D18" s="20" t="s">
        <v>14</v>
      </c>
      <c r="E18" s="20">
        <v>832</v>
      </c>
      <c r="F18" s="20">
        <v>215</v>
      </c>
      <c r="G18" s="20"/>
      <c r="H18" s="20">
        <f>E18+F18</f>
        <v>1047</v>
      </c>
      <c r="I18" s="29">
        <f>H18*1.1</f>
        <v>1151.7</v>
      </c>
      <c r="J18" s="34">
        <v>6400</v>
      </c>
      <c r="K18" s="51">
        <f>J18*H18</f>
        <v>6700800</v>
      </c>
      <c r="L18" s="51">
        <f t="shared" si="3"/>
        <v>6365760</v>
      </c>
      <c r="M18" s="51">
        <f t="shared" si="4"/>
        <v>5360640</v>
      </c>
      <c r="N18" s="35">
        <f t="shared" si="5"/>
        <v>14000</v>
      </c>
    </row>
    <row r="19" spans="1:14">
      <c r="A19" s="16">
        <v>18</v>
      </c>
      <c r="B19" s="21">
        <v>502</v>
      </c>
      <c r="C19" s="17">
        <v>5</v>
      </c>
      <c r="D19" s="20" t="s">
        <v>14</v>
      </c>
      <c r="E19" s="20">
        <v>810</v>
      </c>
      <c r="F19" s="20">
        <v>237</v>
      </c>
      <c r="G19" s="20"/>
      <c r="H19" s="20">
        <f>E19+F19</f>
        <v>1047</v>
      </c>
      <c r="I19" s="29">
        <f>H19*1.1</f>
        <v>1151.7</v>
      </c>
      <c r="J19" s="34">
        <v>6400</v>
      </c>
      <c r="K19" s="51">
        <f>J19*H19</f>
        <v>6700800</v>
      </c>
      <c r="L19" s="51">
        <f t="shared" si="3"/>
        <v>6365760</v>
      </c>
      <c r="M19" s="51">
        <f t="shared" si="4"/>
        <v>5360640</v>
      </c>
      <c r="N19" s="35">
        <f t="shared" si="5"/>
        <v>14000</v>
      </c>
    </row>
    <row r="20" spans="1:14">
      <c r="A20" s="16">
        <v>19</v>
      </c>
      <c r="B20" s="21">
        <v>503</v>
      </c>
      <c r="C20" s="17">
        <v>5</v>
      </c>
      <c r="D20" s="20" t="s">
        <v>14</v>
      </c>
      <c r="E20" s="20">
        <v>808</v>
      </c>
      <c r="F20" s="20">
        <v>217</v>
      </c>
      <c r="G20" s="20"/>
      <c r="H20" s="20">
        <f>E20+F20</f>
        <v>1025</v>
      </c>
      <c r="I20" s="29">
        <f>H20*1.1</f>
        <v>1127.5</v>
      </c>
      <c r="J20" s="34">
        <v>6400</v>
      </c>
      <c r="K20" s="51">
        <f>J20*H20</f>
        <v>6560000</v>
      </c>
      <c r="L20" s="51">
        <f t="shared" si="3"/>
        <v>6232000</v>
      </c>
      <c r="M20" s="51">
        <f t="shared" si="4"/>
        <v>5248000</v>
      </c>
      <c r="N20" s="35">
        <f t="shared" si="5"/>
        <v>13500</v>
      </c>
    </row>
    <row r="21" spans="1:14">
      <c r="A21" s="16">
        <v>20</v>
      </c>
      <c r="B21" s="21">
        <v>504</v>
      </c>
      <c r="C21" s="17">
        <v>5</v>
      </c>
      <c r="D21" s="20" t="s">
        <v>14</v>
      </c>
      <c r="E21" s="20">
        <v>889</v>
      </c>
      <c r="F21" s="20">
        <v>136</v>
      </c>
      <c r="G21" s="20"/>
      <c r="H21" s="20">
        <f>E21+F21</f>
        <v>1025</v>
      </c>
      <c r="I21" s="29">
        <f>H21*1.1</f>
        <v>1127.5</v>
      </c>
      <c r="J21" s="34">
        <v>6400</v>
      </c>
      <c r="K21" s="51">
        <f>J21*H21</f>
        <v>6560000</v>
      </c>
      <c r="L21" s="51">
        <f t="shared" si="3"/>
        <v>6232000</v>
      </c>
      <c r="M21" s="51">
        <f t="shared" si="4"/>
        <v>5248000</v>
      </c>
      <c r="N21" s="35">
        <f t="shared" si="5"/>
        <v>13500</v>
      </c>
    </row>
    <row r="22" spans="1:14">
      <c r="A22" s="16">
        <v>21</v>
      </c>
      <c r="B22" s="21">
        <v>601</v>
      </c>
      <c r="C22" s="17">
        <v>6</v>
      </c>
      <c r="D22" s="20" t="s">
        <v>14</v>
      </c>
      <c r="E22" s="20">
        <v>832</v>
      </c>
      <c r="F22" s="20">
        <v>215</v>
      </c>
      <c r="G22" s="20"/>
      <c r="H22" s="20">
        <f>E22+F22</f>
        <v>1047</v>
      </c>
      <c r="I22" s="29">
        <f>H22*1.1</f>
        <v>1151.7</v>
      </c>
      <c r="J22" s="34">
        <v>6400</v>
      </c>
      <c r="K22" s="51">
        <f>J22*H22</f>
        <v>6700800</v>
      </c>
      <c r="L22" s="51">
        <f t="shared" si="3"/>
        <v>6365760</v>
      </c>
      <c r="M22" s="51">
        <f t="shared" si="4"/>
        <v>5360640</v>
      </c>
      <c r="N22" s="35">
        <f t="shared" si="5"/>
        <v>14000</v>
      </c>
    </row>
    <row r="23" spans="1:14">
      <c r="A23" s="16">
        <v>22</v>
      </c>
      <c r="B23" s="21">
        <v>602</v>
      </c>
      <c r="C23" s="17">
        <v>6</v>
      </c>
      <c r="D23" s="20" t="s">
        <v>14</v>
      </c>
      <c r="E23" s="20">
        <v>810</v>
      </c>
      <c r="F23" s="20">
        <v>237</v>
      </c>
      <c r="G23" s="20"/>
      <c r="H23" s="20">
        <f>E23+F23</f>
        <v>1047</v>
      </c>
      <c r="I23" s="29">
        <f>H23*1.1</f>
        <v>1151.7</v>
      </c>
      <c r="J23" s="34">
        <v>6400</v>
      </c>
      <c r="K23" s="51">
        <f>J23*H23</f>
        <v>6700800</v>
      </c>
      <c r="L23" s="51">
        <f t="shared" si="3"/>
        <v>6365760</v>
      </c>
      <c r="M23" s="51">
        <f t="shared" si="4"/>
        <v>5360640</v>
      </c>
      <c r="N23" s="35">
        <f t="shared" si="5"/>
        <v>14000</v>
      </c>
    </row>
    <row r="24" spans="1:14">
      <c r="A24" s="16">
        <v>23</v>
      </c>
      <c r="B24" s="21">
        <v>603</v>
      </c>
      <c r="C24" s="17">
        <v>6</v>
      </c>
      <c r="D24" s="20" t="s">
        <v>14</v>
      </c>
      <c r="E24" s="20">
        <v>808</v>
      </c>
      <c r="F24" s="20">
        <v>217</v>
      </c>
      <c r="G24" s="20"/>
      <c r="H24" s="20">
        <f>E24+F24</f>
        <v>1025</v>
      </c>
      <c r="I24" s="29">
        <f>H24*1.1</f>
        <v>1127.5</v>
      </c>
      <c r="J24" s="34">
        <v>6400</v>
      </c>
      <c r="K24" s="51">
        <f>J24*H24</f>
        <v>6560000</v>
      </c>
      <c r="L24" s="51">
        <f t="shared" si="3"/>
        <v>6232000</v>
      </c>
      <c r="M24" s="51">
        <f t="shared" si="4"/>
        <v>5248000</v>
      </c>
      <c r="N24" s="35">
        <f t="shared" si="5"/>
        <v>13500</v>
      </c>
    </row>
    <row r="25" spans="1:14">
      <c r="A25" s="16">
        <v>24</v>
      </c>
      <c r="B25" s="16">
        <v>604</v>
      </c>
      <c r="C25" s="17">
        <v>6</v>
      </c>
      <c r="D25" s="20" t="s">
        <v>14</v>
      </c>
      <c r="E25" s="20">
        <v>889</v>
      </c>
      <c r="F25" s="20">
        <v>136</v>
      </c>
      <c r="G25" s="20"/>
      <c r="H25" s="20">
        <f>E25+F25</f>
        <v>1025</v>
      </c>
      <c r="I25" s="29">
        <f>H25*1.1</f>
        <v>1127.5</v>
      </c>
      <c r="J25" s="34">
        <v>6400</v>
      </c>
      <c r="K25" s="51">
        <f>J25*H25</f>
        <v>6560000</v>
      </c>
      <c r="L25" s="51">
        <f t="shared" si="3"/>
        <v>6232000</v>
      </c>
      <c r="M25" s="51">
        <f t="shared" si="4"/>
        <v>5248000</v>
      </c>
      <c r="N25" s="35">
        <f t="shared" si="5"/>
        <v>13500</v>
      </c>
    </row>
    <row r="26" spans="1:14">
      <c r="A26" s="16">
        <v>25</v>
      </c>
      <c r="B26" s="16">
        <v>701</v>
      </c>
      <c r="C26" s="17">
        <v>7</v>
      </c>
      <c r="D26" s="20" t="s">
        <v>14</v>
      </c>
      <c r="E26" s="20">
        <v>832</v>
      </c>
      <c r="F26" s="20">
        <v>215</v>
      </c>
      <c r="G26" s="20"/>
      <c r="H26" s="20">
        <f>E26+F26</f>
        <v>1047</v>
      </c>
      <c r="I26" s="29">
        <f>H26*1.1</f>
        <v>1151.7</v>
      </c>
      <c r="J26" s="34">
        <v>6400</v>
      </c>
      <c r="K26" s="51">
        <f>J26*H26</f>
        <v>6700800</v>
      </c>
      <c r="L26" s="51">
        <f t="shared" si="3"/>
        <v>6365760</v>
      </c>
      <c r="M26" s="51">
        <f t="shared" si="4"/>
        <v>5360640</v>
      </c>
      <c r="N26" s="35">
        <f t="shared" si="5"/>
        <v>14000</v>
      </c>
    </row>
    <row r="27" spans="1:14">
      <c r="A27" s="16">
        <v>26</v>
      </c>
      <c r="B27" s="16">
        <v>702</v>
      </c>
      <c r="C27" s="17">
        <v>7</v>
      </c>
      <c r="D27" s="20" t="s">
        <v>14</v>
      </c>
      <c r="E27" s="20">
        <v>810</v>
      </c>
      <c r="F27" s="20">
        <v>237</v>
      </c>
      <c r="G27" s="20"/>
      <c r="H27" s="20">
        <f>E27+F27</f>
        <v>1047</v>
      </c>
      <c r="I27" s="29">
        <f>H27*1.1</f>
        <v>1151.7</v>
      </c>
      <c r="J27" s="34">
        <v>6400</v>
      </c>
      <c r="K27" s="51">
        <f>J27*H27</f>
        <v>6700800</v>
      </c>
      <c r="L27" s="51">
        <f t="shared" si="3"/>
        <v>6365760</v>
      </c>
      <c r="M27" s="51">
        <f t="shared" si="4"/>
        <v>5360640</v>
      </c>
      <c r="N27" s="35">
        <f t="shared" si="5"/>
        <v>14000</v>
      </c>
    </row>
    <row r="28" spans="1:14">
      <c r="A28" s="16">
        <v>27</v>
      </c>
      <c r="B28" s="16">
        <v>703</v>
      </c>
      <c r="C28" s="17">
        <v>7</v>
      </c>
      <c r="D28" s="20" t="s">
        <v>14</v>
      </c>
      <c r="E28" s="20">
        <v>808</v>
      </c>
      <c r="F28" s="20">
        <v>217</v>
      </c>
      <c r="G28" s="20"/>
      <c r="H28" s="20">
        <f>E28+F28</f>
        <v>1025</v>
      </c>
      <c r="I28" s="29">
        <f>H28*1.1</f>
        <v>1127.5</v>
      </c>
      <c r="J28" s="34">
        <v>6400</v>
      </c>
      <c r="K28" s="51">
        <f>J28*H28</f>
        <v>6560000</v>
      </c>
      <c r="L28" s="51">
        <f t="shared" si="3"/>
        <v>6232000</v>
      </c>
      <c r="M28" s="51">
        <f t="shared" si="4"/>
        <v>5248000</v>
      </c>
      <c r="N28" s="35">
        <f t="shared" si="5"/>
        <v>13500</v>
      </c>
    </row>
    <row r="29" spans="1:14">
      <c r="A29" s="16">
        <v>28</v>
      </c>
      <c r="B29" s="16">
        <v>704</v>
      </c>
      <c r="C29" s="17">
        <v>7</v>
      </c>
      <c r="D29" s="20" t="s">
        <v>14</v>
      </c>
      <c r="E29" s="20">
        <v>889</v>
      </c>
      <c r="F29" s="20">
        <v>136</v>
      </c>
      <c r="G29" s="20"/>
      <c r="H29" s="20">
        <f>E29+F29</f>
        <v>1025</v>
      </c>
      <c r="I29" s="29">
        <f>H29*1.1</f>
        <v>1127.5</v>
      </c>
      <c r="J29" s="34">
        <v>6400</v>
      </c>
      <c r="K29" s="51">
        <f>J29*H29</f>
        <v>6560000</v>
      </c>
      <c r="L29" s="51">
        <f t="shared" si="3"/>
        <v>6232000</v>
      </c>
      <c r="M29" s="51">
        <f t="shared" si="4"/>
        <v>5248000</v>
      </c>
      <c r="N29" s="35">
        <f t="shared" si="5"/>
        <v>13500</v>
      </c>
    </row>
    <row r="30" spans="1:14" ht="16.5">
      <c r="A30" s="59" t="s">
        <v>2</v>
      </c>
      <c r="B30" s="60"/>
      <c r="C30" s="60"/>
      <c r="D30" s="61"/>
      <c r="E30" s="30">
        <f>SUM(E2:E29)</f>
        <v>23373</v>
      </c>
      <c r="F30" s="30">
        <f>SUM(F2:F29)</f>
        <v>5635</v>
      </c>
      <c r="G30" s="30"/>
      <c r="H30" s="30">
        <f>SUM(H2:H29)</f>
        <v>29073</v>
      </c>
      <c r="I30" s="30">
        <f>SUM(I2:I29)</f>
        <v>31980.300000000007</v>
      </c>
      <c r="J30" s="31"/>
      <c r="K30" s="52">
        <f>SUM(K2:K29)</f>
        <v>186067200</v>
      </c>
      <c r="L30" s="53">
        <f>SUM(L2:L29)</f>
        <v>176763840</v>
      </c>
      <c r="M30" s="53">
        <f>SUM(M2:M29)</f>
        <v>148853760</v>
      </c>
      <c r="N30" s="18"/>
    </row>
    <row r="31" spans="1:14">
      <c r="I31" s="43">
        <f>I30*2300</f>
        <v>73554690.000000015</v>
      </c>
      <c r="K31" s="54">
        <f>K30*0.25</f>
        <v>46516800</v>
      </c>
    </row>
    <row r="32" spans="1:14">
      <c r="H32" s="62"/>
      <c r="I32" s="63"/>
      <c r="K32" s="54"/>
    </row>
    <row r="33" spans="3:14">
      <c r="G33" s="23">
        <v>12.06</v>
      </c>
      <c r="H33" s="38">
        <f>G33*10.764</f>
        <v>129.81384</v>
      </c>
    </row>
    <row r="34" spans="3:14">
      <c r="C34" s="39"/>
      <c r="D34" s="45" t="s">
        <v>15</v>
      </c>
      <c r="E34" s="45" t="s">
        <v>16</v>
      </c>
      <c r="F34" s="45" t="s">
        <v>17</v>
      </c>
      <c r="G34" s="45" t="s">
        <v>22</v>
      </c>
      <c r="H34" s="45" t="s">
        <v>16</v>
      </c>
      <c r="I34" s="46" t="s">
        <v>18</v>
      </c>
      <c r="J34" s="46" t="s">
        <v>20</v>
      </c>
      <c r="K34" s="46" t="s">
        <v>20</v>
      </c>
      <c r="L34" s="45" t="s">
        <v>19</v>
      </c>
      <c r="M34" s="47"/>
    </row>
    <row r="35" spans="3:14">
      <c r="C35" s="39">
        <v>101</v>
      </c>
      <c r="D35" s="39">
        <v>77.34</v>
      </c>
      <c r="E35" s="40">
        <f>D35*10.764</f>
        <v>832.48775999999998</v>
      </c>
      <c r="F35" s="39">
        <v>10</v>
      </c>
      <c r="G35" s="44"/>
      <c r="H35" s="40">
        <f>F35*10.764</f>
        <v>107.63999999999999</v>
      </c>
      <c r="I35" s="47">
        <v>9.94</v>
      </c>
      <c r="J35" s="48">
        <f>I35*10.764</f>
        <v>106.99415999999999</v>
      </c>
      <c r="K35" s="49">
        <f>H35+J35</f>
        <v>214.63415999999998</v>
      </c>
      <c r="L35" s="49">
        <f>E35+K35</f>
        <v>1047.12192</v>
      </c>
      <c r="M35" s="47"/>
    </row>
    <row r="36" spans="3:14">
      <c r="C36" s="39">
        <v>102</v>
      </c>
      <c r="D36" s="39">
        <v>75.22</v>
      </c>
      <c r="E36" s="40">
        <f t="shared" ref="E36:E38" si="6">D36*10.764</f>
        <v>809.66807999999992</v>
      </c>
      <c r="F36" s="39">
        <v>12.12</v>
      </c>
      <c r="G36" s="44"/>
      <c r="H36" s="40">
        <f t="shared" ref="H36:H38" si="7">F36*10.764</f>
        <v>130.45967999999999</v>
      </c>
      <c r="I36" s="47">
        <v>9.94</v>
      </c>
      <c r="J36" s="48">
        <f t="shared" ref="J36:J38" si="8">I36*10.764</f>
        <v>106.99415999999999</v>
      </c>
      <c r="K36" s="49">
        <f>H36+J36</f>
        <v>237.45383999999999</v>
      </c>
      <c r="L36" s="49">
        <f>E36+K36</f>
        <v>1047.1219199999998</v>
      </c>
      <c r="M36" s="58"/>
      <c r="N36" s="58"/>
    </row>
    <row r="37" spans="3:14">
      <c r="C37" s="39">
        <v>103</v>
      </c>
      <c r="D37" s="39">
        <v>75.03</v>
      </c>
      <c r="E37" s="40">
        <f t="shared" si="6"/>
        <v>807.62291999999991</v>
      </c>
      <c r="F37" s="39">
        <v>10.09</v>
      </c>
      <c r="G37" s="44"/>
      <c r="H37" s="40">
        <f t="shared" si="7"/>
        <v>108.60875999999999</v>
      </c>
      <c r="I37" s="47">
        <v>10.09</v>
      </c>
      <c r="J37" s="48">
        <f t="shared" si="8"/>
        <v>108.60875999999999</v>
      </c>
      <c r="K37" s="49">
        <f>H37+J37</f>
        <v>217.21751999999998</v>
      </c>
      <c r="L37" s="49">
        <f>E37+K37</f>
        <v>1024.8404399999999</v>
      </c>
      <c r="M37" s="58"/>
      <c r="N37" s="58"/>
    </row>
    <row r="38" spans="3:14">
      <c r="C38" s="39">
        <v>104</v>
      </c>
      <c r="D38" s="39">
        <v>82.56</v>
      </c>
      <c r="E38" s="40">
        <f t="shared" si="6"/>
        <v>888.67583999999999</v>
      </c>
      <c r="F38" s="39">
        <v>2.59</v>
      </c>
      <c r="G38" s="64">
        <f>H33/2</f>
        <v>64.90692</v>
      </c>
      <c r="H38" s="40">
        <f t="shared" si="7"/>
        <v>27.878759999999996</v>
      </c>
      <c r="I38" s="47">
        <v>10.09</v>
      </c>
      <c r="J38" s="48">
        <f t="shared" si="8"/>
        <v>108.60875999999999</v>
      </c>
      <c r="K38" s="49">
        <f>H38+J38</f>
        <v>136.48751999999999</v>
      </c>
      <c r="L38" s="49">
        <f>E38+K38</f>
        <v>1025.16336</v>
      </c>
      <c r="M38" s="64">
        <f>L38+G38</f>
        <v>1090.0702799999999</v>
      </c>
      <c r="N38" s="58"/>
    </row>
    <row r="39" spans="3:14">
      <c r="H39" s="24"/>
      <c r="J39" s="1"/>
      <c r="K39" s="56"/>
      <c r="L39" s="56"/>
      <c r="M39" s="56"/>
      <c r="N39" s="58"/>
    </row>
    <row r="40" spans="3:14">
      <c r="E40" s="38"/>
      <c r="H40" s="24"/>
      <c r="J40" s="1"/>
      <c r="K40" s="56"/>
      <c r="L40" s="56"/>
      <c r="M40" s="56"/>
      <c r="N40" s="58"/>
    </row>
    <row r="41" spans="3:14">
      <c r="D41" s="45" t="s">
        <v>15</v>
      </c>
      <c r="E41" s="45" t="s">
        <v>16</v>
      </c>
      <c r="F41" s="45" t="s">
        <v>17</v>
      </c>
      <c r="G41" s="45"/>
      <c r="H41" s="45" t="s">
        <v>16</v>
      </c>
      <c r="I41" s="46" t="s">
        <v>18</v>
      </c>
      <c r="J41" s="46" t="s">
        <v>20</v>
      </c>
      <c r="K41" s="46" t="s">
        <v>20</v>
      </c>
      <c r="L41" s="45" t="s">
        <v>19</v>
      </c>
      <c r="M41" s="56"/>
      <c r="N41" s="58"/>
    </row>
    <row r="42" spans="3:14">
      <c r="D42" s="39">
        <v>77.34</v>
      </c>
      <c r="E42" s="40">
        <f>D42*10.764</f>
        <v>832.48775999999998</v>
      </c>
      <c r="F42" s="39">
        <v>10</v>
      </c>
      <c r="G42" s="44"/>
      <c r="H42" s="40">
        <f>F42*10.764</f>
        <v>107.63999999999999</v>
      </c>
      <c r="I42" s="47">
        <v>9.94</v>
      </c>
      <c r="J42" s="48">
        <f>I42*10.764</f>
        <v>106.99415999999999</v>
      </c>
      <c r="K42" s="49">
        <f>H42+J42</f>
        <v>214.63415999999998</v>
      </c>
      <c r="L42" s="49">
        <f>E42+K42</f>
        <v>1047.12192</v>
      </c>
      <c r="M42" s="56"/>
      <c r="N42" s="58"/>
    </row>
    <row r="43" spans="3:14">
      <c r="D43" s="39">
        <v>75.22</v>
      </c>
      <c r="E43" s="40">
        <f>D43*10.764</f>
        <v>809.66807999999992</v>
      </c>
      <c r="F43" s="39">
        <v>12.12</v>
      </c>
      <c r="G43" s="44"/>
      <c r="H43" s="40">
        <f>F43*10.764</f>
        <v>130.45967999999999</v>
      </c>
      <c r="I43" s="47">
        <v>9.94</v>
      </c>
      <c r="J43" s="48">
        <f>I43*10.764</f>
        <v>106.99415999999999</v>
      </c>
      <c r="K43" s="49">
        <f>H43+J43</f>
        <v>237.45383999999999</v>
      </c>
      <c r="L43" s="49">
        <f>E43+K43</f>
        <v>1047.1219199999998</v>
      </c>
      <c r="M43" s="56"/>
      <c r="N43" s="58"/>
    </row>
    <row r="44" spans="3:14">
      <c r="D44" s="39">
        <v>75.03</v>
      </c>
      <c r="E44" s="40">
        <f>D44*10.764</f>
        <v>807.62291999999991</v>
      </c>
      <c r="F44" s="39">
        <v>10.09</v>
      </c>
      <c r="G44" s="44"/>
      <c r="H44" s="40">
        <f>F44*10.764</f>
        <v>108.60875999999999</v>
      </c>
      <c r="I44" s="39">
        <v>10.09</v>
      </c>
      <c r="J44" s="48">
        <f>I44*10.764</f>
        <v>108.60875999999999</v>
      </c>
      <c r="K44" s="49">
        <f>H44+J44</f>
        <v>217.21751999999998</v>
      </c>
      <c r="L44" s="49">
        <f>E44+K44</f>
        <v>1024.8404399999999</v>
      </c>
      <c r="M44" s="56"/>
      <c r="N44" s="58"/>
    </row>
    <row r="45" spans="3:14">
      <c r="D45" s="39">
        <v>82.56</v>
      </c>
      <c r="E45" s="40">
        <f>D45*10.764</f>
        <v>888.67583999999999</v>
      </c>
      <c r="F45" s="39">
        <v>2.59</v>
      </c>
      <c r="G45" s="44"/>
      <c r="H45" s="40">
        <f>F45*10.764</f>
        <v>27.878759999999996</v>
      </c>
      <c r="I45" s="47">
        <v>10.09</v>
      </c>
      <c r="J45" s="48">
        <f>I45*10.764</f>
        <v>108.60875999999999</v>
      </c>
      <c r="K45" s="49">
        <f>H45+J45</f>
        <v>136.48751999999999</v>
      </c>
      <c r="L45" s="49">
        <f>E45+K45</f>
        <v>1025.16336</v>
      </c>
    </row>
    <row r="46" spans="3:14">
      <c r="D46" s="39"/>
      <c r="H46" s="24"/>
      <c r="I46" s="37"/>
      <c r="K46" s="57"/>
    </row>
    <row r="47" spans="3:14">
      <c r="H47" s="24"/>
      <c r="I47" s="37"/>
      <c r="K47" s="57"/>
    </row>
    <row r="55" spans="8:8">
      <c r="H55" s="38"/>
    </row>
    <row r="56" spans="8:8">
      <c r="H56" s="38"/>
    </row>
  </sheetData>
  <mergeCells count="2">
    <mergeCell ref="A30:D30"/>
    <mergeCell ref="H32:I3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5" sqref="D5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zoomScale="55" zoomScaleNormal="55" workbookViewId="0">
      <selection activeCell="U19" sqref="U19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/>
      <c r="V16" s="10"/>
      <c r="W16" s="10"/>
      <c r="X16" s="2"/>
      <c r="Y16" s="10"/>
      <c r="Z16" s="33"/>
      <c r="AA16" s="2"/>
    </row>
    <row r="17" spans="21:27" ht="15.75" thickBot="1">
      <c r="U17" s="12"/>
      <c r="V17" s="12"/>
      <c r="W17" s="12"/>
      <c r="X17" s="2"/>
      <c r="Y17" s="12"/>
      <c r="Z17" s="33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opLeftCell="A7" workbookViewId="0">
      <selection activeCell="J18" sqref="J18"/>
    </sheetView>
  </sheetViews>
  <sheetFormatPr defaultRowHeight="15"/>
  <sheetData>
    <row r="1" spans="1:3">
      <c r="A1" s="32"/>
    </row>
    <row r="2" spans="1:3">
      <c r="A2" s="1"/>
      <c r="C2" s="1"/>
    </row>
    <row r="3" spans="1:3">
      <c r="C3" s="1"/>
    </row>
    <row r="9" spans="1:3" s="1" customFormat="1"/>
    <row r="18" s="1" customFormat="1"/>
    <row r="19" s="1" customFormat="1"/>
    <row r="20" s="1" customFormat="1"/>
    <row r="31" s="1" customFormat="1"/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6"/>
  <sheetViews>
    <sheetView topLeftCell="A22" zoomScale="130" zoomScaleNormal="130" workbookViewId="0">
      <selection activeCell="F31" sqref="F31"/>
    </sheetView>
  </sheetViews>
  <sheetFormatPr defaultRowHeight="15"/>
  <cols>
    <col min="5" max="5" width="9.140625" style="1"/>
    <col min="6" max="6" width="17.42578125" style="1" customWidth="1"/>
    <col min="7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3"/>
      <c r="C4" s="23"/>
      <c r="D4" s="23"/>
      <c r="E4" s="23"/>
      <c r="F4" s="23"/>
      <c r="G4" s="23"/>
      <c r="H4" s="23"/>
      <c r="I4" s="23"/>
      <c r="J4" s="11"/>
      <c r="K4" s="27"/>
      <c r="L4" s="23"/>
      <c r="M4" s="25"/>
      <c r="N4" s="26"/>
      <c r="O4" s="26">
        <f>M4+N4+J4</f>
        <v>0</v>
      </c>
      <c r="P4" s="3" t="e">
        <f>O4/G4</f>
        <v>#DIV/0!</v>
      </c>
    </row>
    <row r="5" spans="2:16">
      <c r="B5" s="23"/>
      <c r="C5" s="23"/>
      <c r="D5" s="23"/>
      <c r="E5" s="23"/>
      <c r="F5" s="23"/>
      <c r="G5" s="23"/>
      <c r="H5" s="23"/>
      <c r="I5" s="23"/>
      <c r="J5" s="11"/>
      <c r="K5" s="27"/>
      <c r="L5" s="23"/>
      <c r="M5" s="25"/>
      <c r="N5" s="26"/>
      <c r="O5" s="25"/>
    </row>
    <row r="6" spans="2:16">
      <c r="B6" s="23"/>
      <c r="C6" s="23"/>
      <c r="D6" s="23"/>
      <c r="E6" s="23"/>
      <c r="F6" s="23"/>
      <c r="G6" s="23"/>
      <c r="H6" s="23"/>
      <c r="I6" s="23"/>
      <c r="J6" s="11"/>
      <c r="K6" s="27"/>
      <c r="L6" s="27"/>
      <c r="M6" s="25"/>
      <c r="N6" s="25"/>
      <c r="O6" s="25"/>
    </row>
    <row r="7" spans="2:16">
      <c r="B7" s="23"/>
      <c r="C7" s="23"/>
      <c r="D7" s="23"/>
      <c r="E7" s="23"/>
      <c r="F7" s="23"/>
      <c r="G7" s="23"/>
      <c r="H7" s="23"/>
      <c r="I7" s="23"/>
      <c r="J7" s="11"/>
      <c r="K7" s="27"/>
    </row>
    <row r="8" spans="2:16">
      <c r="B8" s="23"/>
      <c r="C8" s="23"/>
      <c r="D8" s="23"/>
      <c r="E8" s="23"/>
      <c r="F8" s="23"/>
      <c r="G8" s="23"/>
      <c r="H8" s="23"/>
      <c r="I8" s="23"/>
      <c r="J8" s="11"/>
      <c r="K8" s="27"/>
      <c r="L8" s="23"/>
    </row>
    <row r="9" spans="2:16">
      <c r="B9" s="23"/>
      <c r="C9" s="23"/>
      <c r="D9" s="23"/>
      <c r="E9" s="23"/>
      <c r="F9" s="23"/>
      <c r="G9" s="23"/>
      <c r="H9" s="23"/>
      <c r="I9" s="23"/>
      <c r="J9" s="11"/>
      <c r="K9" s="27"/>
      <c r="L9" s="27"/>
    </row>
    <row r="10" spans="2:16">
      <c r="B10" s="23"/>
      <c r="D10" s="25"/>
      <c r="E10" s="25"/>
      <c r="F10" s="25"/>
      <c r="G10" s="25"/>
      <c r="H10" s="25"/>
      <c r="I10" s="23"/>
      <c r="J10" s="11"/>
      <c r="K10" s="26"/>
      <c r="L10" s="27"/>
    </row>
    <row r="11" spans="2:16">
      <c r="B11" s="23"/>
      <c r="D11" s="25"/>
      <c r="E11" s="25"/>
      <c r="F11" s="25"/>
      <c r="G11" s="25"/>
      <c r="H11" s="25"/>
      <c r="I11" s="23"/>
      <c r="J11" s="11"/>
      <c r="K11" s="26"/>
      <c r="L11" s="27"/>
    </row>
    <row r="12" spans="2:16">
      <c r="B12" s="23"/>
      <c r="D12" s="25"/>
      <c r="E12" s="25"/>
      <c r="F12" s="25"/>
      <c r="G12" s="25"/>
      <c r="J12" s="11"/>
      <c r="K12" s="26"/>
      <c r="L12" s="27"/>
    </row>
    <row r="13" spans="2:16">
      <c r="B13" s="23"/>
      <c r="D13" s="25"/>
      <c r="E13" s="25"/>
      <c r="F13" s="25"/>
      <c r="G13" s="25"/>
      <c r="H13" s="25"/>
      <c r="I13" s="23"/>
      <c r="J13" s="11"/>
      <c r="K13" s="26"/>
      <c r="L13" s="27"/>
    </row>
    <row r="14" spans="2:16">
      <c r="B14" s="24"/>
      <c r="C14" s="41"/>
      <c r="D14" s="42"/>
      <c r="E14" s="42"/>
      <c r="F14" s="42"/>
      <c r="G14" s="42"/>
      <c r="H14" s="42"/>
      <c r="I14" s="24"/>
      <c r="J14" s="36"/>
      <c r="K14" s="26"/>
      <c r="L14" s="27"/>
    </row>
    <row r="15" spans="2:16">
      <c r="D15" s="25"/>
      <c r="E15" s="25"/>
      <c r="F15" s="25"/>
      <c r="G15" s="25"/>
      <c r="H15" s="25"/>
      <c r="I15" s="23"/>
      <c r="K15" s="26"/>
      <c r="L15" s="27"/>
    </row>
    <row r="16" spans="2:16">
      <c r="D16" s="25"/>
      <c r="E16" s="25"/>
      <c r="F16" s="25"/>
      <c r="G16" s="25"/>
      <c r="H16" s="25"/>
      <c r="I16" s="23"/>
      <c r="K16" s="26"/>
      <c r="L16" s="27"/>
    </row>
    <row r="17" spans="4:12">
      <c r="D17" s="25"/>
      <c r="E17" s="25"/>
      <c r="F17" s="25"/>
      <c r="G17" s="25"/>
      <c r="H17" s="25"/>
      <c r="I17" s="23"/>
      <c r="K17" s="26"/>
      <c r="L17" s="27"/>
    </row>
    <row r="18" spans="4:12">
      <c r="D18" s="25"/>
      <c r="E18" s="25"/>
      <c r="F18" s="25"/>
      <c r="G18" s="25"/>
      <c r="H18" s="25"/>
      <c r="I18" s="23"/>
      <c r="K18" s="26"/>
      <c r="L18" s="27"/>
    </row>
    <row r="19" spans="4:12">
      <c r="D19" s="2"/>
      <c r="I19" s="23"/>
      <c r="L19" s="27"/>
    </row>
    <row r="20" spans="4:12">
      <c r="I20" s="23"/>
    </row>
    <row r="21" spans="4:12">
      <c r="I21" s="23"/>
    </row>
    <row r="22" spans="4:12">
      <c r="I22" s="23"/>
    </row>
    <row r="23" spans="4:12">
      <c r="I23" s="23"/>
    </row>
    <row r="26" spans="4:12">
      <c r="D26">
        <v>1062.5999999999999</v>
      </c>
      <c r="E26" s="1">
        <v>16500</v>
      </c>
      <c r="F26" s="1">
        <f>D26*E26</f>
        <v>17532900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2" sqref="G22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Shree Kausalyeshwar Residency</vt:lpstr>
      <vt:lpstr>RERA</vt:lpstr>
      <vt:lpstr>Floor Plan</vt:lpstr>
      <vt:lpstr>IGR</vt:lpstr>
      <vt:lpstr>Sheet1</vt:lpstr>
      <vt:lpstr>Listing1</vt:lpstr>
      <vt:lpstr>Listing2</vt:lpstr>
      <vt:lpstr>Listing3</vt:lpstr>
      <vt:lpstr>Sheet3</vt:lpstr>
      <vt:lpstr>Sheet2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2024-07-12T10:16:58Z</dcterms:modified>
</cp:coreProperties>
</file>