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July 2024\Sunny Bauva - CB\"/>
    </mc:Choice>
  </mc:AlternateContent>
  <xr:revisionPtr revIDLastSave="0" documentId="13_ncr:1_{74489A8E-1DB7-462D-A782-9C52ED9271D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V43" i="4" l="1"/>
  <c r="E39" i="4"/>
  <c r="V47" i="4"/>
  <c r="P24" i="4" l="1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9" i="4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H21" i="4" l="1"/>
  <c r="H22" i="4"/>
  <c r="H23" i="4"/>
  <c r="F21" i="4"/>
  <c r="F22" i="4"/>
  <c r="F23" i="4"/>
  <c r="F24" i="4"/>
  <c r="G21" i="4"/>
  <c r="G22" i="4"/>
  <c r="G23" i="4"/>
  <c r="G24" i="4"/>
  <c r="H7" i="4"/>
  <c r="H8" i="4"/>
  <c r="F8" i="4"/>
  <c r="F9" i="4"/>
  <c r="G7" i="4"/>
  <c r="G8" i="4"/>
  <c r="G9" i="4"/>
  <c r="F7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6" i="4"/>
  <c r="Q6" i="4" s="1"/>
  <c r="B6" i="4" s="1"/>
  <c r="C6" i="4" s="1"/>
  <c r="D6" i="4" s="1"/>
  <c r="J6" i="4"/>
  <c r="I6" i="4"/>
  <c r="E6" i="4"/>
  <c r="A6" i="4"/>
  <c r="P32" i="4"/>
  <c r="Q32" i="4" s="1"/>
  <c r="B32" i="4" s="1"/>
  <c r="C32" i="4" s="1"/>
  <c r="D32" i="4" s="1"/>
  <c r="J32" i="4"/>
  <c r="I32" i="4"/>
  <c r="E32" i="4"/>
  <c r="A32" i="4"/>
  <c r="P31" i="4"/>
  <c r="Q31" i="4" s="1"/>
  <c r="B31" i="4" s="1"/>
  <c r="C31" i="4" s="1"/>
  <c r="D31" i="4" s="1"/>
  <c r="J31" i="4"/>
  <c r="I31" i="4"/>
  <c r="E31" i="4"/>
  <c r="A31" i="4"/>
  <c r="P30" i="4"/>
  <c r="Q30" i="4" s="1"/>
  <c r="B30" i="4" s="1"/>
  <c r="C30" i="4" s="1"/>
  <c r="D30" i="4" s="1"/>
  <c r="J30" i="4"/>
  <c r="I30" i="4"/>
  <c r="E30" i="4"/>
  <c r="A30" i="4"/>
  <c r="P29" i="4"/>
  <c r="Q29" i="4" s="1"/>
  <c r="B29" i="4" s="1"/>
  <c r="C29" i="4" s="1"/>
  <c r="D29" i="4" s="1"/>
  <c r="J29" i="4"/>
  <c r="I29" i="4"/>
  <c r="E29" i="4"/>
  <c r="A29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Q18" i="4"/>
  <c r="B18" i="4" s="1"/>
  <c r="C18" i="4" s="1"/>
  <c r="D18" i="4" s="1"/>
  <c r="J18" i="4"/>
  <c r="I18" i="4"/>
  <c r="E18" i="4"/>
  <c r="A18" i="4"/>
  <c r="Q17" i="4"/>
  <c r="B17" i="4" s="1"/>
  <c r="C17" i="4" s="1"/>
  <c r="D17" i="4" s="1"/>
  <c r="J17" i="4"/>
  <c r="I17" i="4"/>
  <c r="E17" i="4"/>
  <c r="A17" i="4"/>
  <c r="Q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P3" i="4"/>
  <c r="B3" i="4" s="1"/>
  <c r="C3" i="4" s="1"/>
  <c r="D3" i="4" s="1"/>
  <c r="J3" i="4"/>
  <c r="I3" i="4"/>
  <c r="E3" i="4"/>
  <c r="A3" i="4"/>
  <c r="H4" i="4" l="1"/>
  <c r="H14" i="4"/>
  <c r="H19" i="4"/>
  <c r="H27" i="4"/>
  <c r="H11" i="4"/>
  <c r="H16" i="4"/>
  <c r="H20" i="4"/>
  <c r="H28" i="4"/>
  <c r="H32" i="4"/>
  <c r="H6" i="4"/>
  <c r="H10" i="4"/>
  <c r="F6" i="4"/>
  <c r="F10" i="4"/>
  <c r="F11" i="4"/>
  <c r="G10" i="4"/>
  <c r="G11" i="4"/>
  <c r="G6" i="4"/>
  <c r="H17" i="4"/>
  <c r="H25" i="4"/>
  <c r="H29" i="4"/>
  <c r="H18" i="4"/>
  <c r="H26" i="4"/>
  <c r="H30" i="4"/>
  <c r="H31" i="4"/>
  <c r="F16" i="4"/>
  <c r="F18" i="4"/>
  <c r="F20" i="4"/>
  <c r="F26" i="4"/>
  <c r="F28" i="4"/>
  <c r="F29" i="4"/>
  <c r="F31" i="4"/>
  <c r="G16" i="4"/>
  <c r="G17" i="4"/>
  <c r="G18" i="4"/>
  <c r="G19" i="4"/>
  <c r="G20" i="4"/>
  <c r="G25" i="4"/>
  <c r="G26" i="4"/>
  <c r="G27" i="4"/>
  <c r="G28" i="4"/>
  <c r="G29" i="4"/>
  <c r="G30" i="4"/>
  <c r="G31" i="4"/>
  <c r="G32" i="4"/>
  <c r="F17" i="4"/>
  <c r="F19" i="4"/>
  <c r="F25" i="4"/>
  <c r="F27" i="4"/>
  <c r="F30" i="4"/>
  <c r="F32" i="4"/>
  <c r="H3" i="4"/>
  <c r="H5" i="4"/>
  <c r="H12" i="4"/>
  <c r="H13" i="4"/>
  <c r="F3" i="4"/>
  <c r="F4" i="4"/>
  <c r="F13" i="4"/>
  <c r="F14" i="4"/>
  <c r="F5" i="4"/>
  <c r="F12" i="4"/>
  <c r="G3" i="4"/>
  <c r="G12" i="4"/>
  <c r="G13" i="4"/>
  <c r="G4" i="4"/>
  <c r="G5" i="4"/>
  <c r="G14" i="4"/>
  <c r="V52" i="4"/>
  <c r="V46" i="4"/>
  <c r="V48" i="4" s="1"/>
  <c r="V41" i="4"/>
  <c r="V42" i="4" s="1"/>
  <c r="V49" i="4" l="1"/>
  <c r="V53" i="4" s="1"/>
  <c r="V54" i="4" l="1"/>
  <c r="V56" i="4"/>
  <c r="V55" i="4"/>
  <c r="R48" i="4"/>
  <c r="Q48" i="4"/>
  <c r="S48" i="4" l="1"/>
  <c r="S49" i="4" s="1"/>
  <c r="S51" i="4" s="1"/>
  <c r="S50" i="4" l="1"/>
</calcChain>
</file>

<file path=xl/sharedStrings.xml><?xml version="1.0" encoding="utf-8"?>
<sst xmlns="http://schemas.openxmlformats.org/spreadsheetml/2006/main" count="44" uniqueCount="39">
  <si>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</si>
  <si>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</si>
  <si>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</si>
  <si>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</si>
  <si>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</si>
  <si>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</si>
  <si>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</si>
  <si>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</si>
  <si>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</si>
  <si>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</si>
  <si>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</si>
  <si>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</si>
  <si>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</si>
  <si>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</si>
  <si>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</si>
  <si>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</si>
  <si>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</si>
  <si>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</si>
  <si>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</si>
  <si>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</si>
  <si>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</si>
  <si>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</si>
  <si>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</si>
  <si>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</si>
  <si>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</si>
  <si>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</si>
  <si>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</si>
  <si>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</si>
  <si>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</si>
  <si>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</si>
  <si>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</si>
  <si>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</si>
  <si>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</si>
  <si>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</si>
  <si>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</si>
  <si>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</si>
  <si>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Cosmos Bank ( Naupada )  -  SUNNY BAUVA</t>
  </si>
  <si>
    <t>CA</t>
  </si>
  <si>
    <t xml:space="preserve">As per Previous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</si>
</sst>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9" fillId="0" borderId="0" xfId="1" applyFont="1" applyFill="1" applyBorder="1"/>
    <xf numFmtId="0" fontId="8" fillId="0" borderId="0" xfId="0" applyFont="1"/>
    <xf numFmtId="43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43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43" fontId="9" fillId="0" borderId="0" xfId="0" applyNumberFormat="1" applyFont="1" applyFill="1"/>
    <xf numFmtId="43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43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43" fontId="13" fillId="0" borderId="4" xfId="0" applyNumberFormat="1" applyFont="1" applyBorder="1"/>
    <xf numFmtId="0" fontId="15" fillId="3" borderId="4" xfId="0" applyFont="1" applyFill="1" applyBorder="1"/>
    <xf numFmtId="43" fontId="2" fillId="3" borderId="4" xfId="0" applyNumberFormat="1" applyFont="1" applyFill="1" applyBorder="1"/>
    <xf numFmtId="164" fontId="14" fillId="0" borderId="0" xfId="0" applyNumberFormat="1" applyFont="1"/>
    <xf numFmtId="43" fontId="16" fillId="3" borderId="4" xfId="0" applyNumberFormat="1" applyFont="1" applyFill="1" applyBorder="1"/>
    <xf numFmtId="43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4" borderId="0" xfId="0" applyFont="1" applyFill="1"/>
    <xf numFmtId="4" fontId="1" fillId="4" borderId="0" xfId="0" applyNumberFormat="1" applyFont="1" applyFill="1"/>
    <xf numFmtId="0" fontId="0" fillId="4" borderId="0" xfId="0" applyFill="1"/>
    <xf numFmtId="4" fontId="0" fillId="4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306034</xdr:colOff>
      <xdr:row>36</xdr:row>
      <xdr:rowOff>172367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100508-7945-4E5E-8451-85A985057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840434" cy="6573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382244</xdr:colOff>
      <xdr:row>42</xdr:row>
      <xdr:rowOff>124799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E86118-509E-4F28-A78C-334DAE199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916644" cy="6982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267928</xdr:colOff>
      <xdr:row>38</xdr:row>
      <xdr:rowOff>143879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0ECC8A-40BE-493E-85FF-6120BFD2D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02328" cy="71923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286981</xdr:colOff>
      <xdr:row>40</xdr:row>
      <xdr:rowOff>124833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40859-55D7-46BC-A227-F1080B3E3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821381" cy="7220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topLeftCell="A28" zoomScaleNormal="100" workbookViewId="0">
      <selection activeCell="W54" sqref="W5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s="51" customFormat="1" x14ac:dyDescent="0.25">
      <c r="A3" s="49">
        <f t="shared" ref="A3:A14" si="0">N3</f>
        <v>0</v>
      </c>
      <c r="B3" s="49">
        <f t="shared" ref="B3:B14" si="1">Q3</f>
        <v>496</v>
      </c>
      <c r="C3" s="49">
        <f>B3*1.2</f>
        <v>595.19999999999993</v>
      </c>
      <c r="D3" s="49">
        <f t="shared" ref="D3:D14" si="2">C3*1.2</f>
        <v>714.2399999999999</v>
      </c>
      <c r="E3" s="50">
        <f t="shared" ref="E3:E14" si="3">R3</f>
        <v>7096945</v>
      </c>
      <c r="F3" s="49">
        <f t="shared" ref="F3:F14" si="4">ROUND((E3/B3),0)</f>
        <v>14308</v>
      </c>
      <c r="G3" s="49">
        <f t="shared" ref="G3:G14" si="5">ROUND((E3/C3),0)</f>
        <v>11924</v>
      </c>
      <c r="H3" s="49">
        <f t="shared" ref="H3:H14" si="6">ROUND((E3/D3),0)</f>
        <v>9936</v>
      </c>
      <c r="I3" s="49" t="e">
        <f>#REF!</f>
        <v>#REF!</v>
      </c>
      <c r="J3" s="49">
        <f t="shared" ref="J3:J14" si="7">S3</f>
        <v>0</v>
      </c>
      <c r="O3" s="51">
        <v>0</v>
      </c>
      <c r="P3" s="51">
        <f t="shared" ref="P3:Q14" si="8">O3/1.2</f>
        <v>0</v>
      </c>
      <c r="Q3" s="51">
        <v>496</v>
      </c>
      <c r="R3" s="52">
        <v>7096945</v>
      </c>
    </row>
    <row r="4" spans="1:20" x14ac:dyDescent="0.25">
      <c r="A4" s="4">
        <f t="shared" si="0"/>
        <v>0</v>
      </c>
      <c r="B4" s="4">
        <f t="shared" si="1"/>
        <v>0</v>
      </c>
      <c r="C4" s="4">
        <f t="shared" ref="C4:C14" si="9">B4*1.2</f>
        <v>0</v>
      </c>
      <c r="D4" s="4">
        <f t="shared" si="2"/>
        <v>0</v>
      </c>
      <c r="E4" s="5">
        <f t="shared" si="3"/>
        <v>0</v>
      </c>
      <c r="F4" s="9" t="e">
        <f t="shared" si="4"/>
        <v>#DIV/0!</v>
      </c>
      <c r="G4" s="9" t="e">
        <f t="shared" si="5"/>
        <v>#DIV/0!</v>
      </c>
      <c r="H4" s="9" t="e">
        <f t="shared" si="6"/>
        <v>#DIV/0!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f t="shared" si="8"/>
        <v>0</v>
      </c>
      <c r="R4" s="2">
        <v>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8"/>
        <v>0</v>
      </c>
      <c r="R5" s="2">
        <v>0</v>
      </c>
    </row>
    <row r="6" spans="1:20" x14ac:dyDescent="0.25">
      <c r="A6" s="4">
        <f t="shared" ref="A6:A11" si="10">N6</f>
        <v>0</v>
      </c>
      <c r="B6" s="4">
        <f t="shared" ref="B6:B11" si="11">Q6</f>
        <v>0</v>
      </c>
      <c r="C6" s="4">
        <f t="shared" ref="C6:C11" si="12">B6*1.2</f>
        <v>0</v>
      </c>
      <c r="D6" s="4">
        <f t="shared" ref="D6:D11" si="13">C6*1.2</f>
        <v>0</v>
      </c>
      <c r="E6" s="5">
        <f t="shared" ref="E6:E11" si="14">R6</f>
        <v>0</v>
      </c>
      <c r="F6" s="4" t="e">
        <f t="shared" ref="F6:F11" si="15">ROUND((E6/B6),0)</f>
        <v>#DIV/0!</v>
      </c>
      <c r="G6" s="4" t="e">
        <f t="shared" ref="G6:G11" si="16">ROUND((E6/C6),0)</f>
        <v>#DIV/0!</v>
      </c>
      <c r="H6" s="9" t="e">
        <f t="shared" ref="H6:H11" si="17">ROUND((E6/D6),0)</f>
        <v>#DIV/0!</v>
      </c>
      <c r="I6" s="4" t="e">
        <f>#REF!</f>
        <v>#REF!</v>
      </c>
      <c r="J6" s="4">
        <f t="shared" ref="J6:J11" si="18">S6</f>
        <v>0</v>
      </c>
      <c r="O6">
        <v>0</v>
      </c>
      <c r="P6">
        <f t="shared" ref="P6:P11" si="19">O6/1.2</f>
        <v>0</v>
      </c>
      <c r="Q6">
        <f t="shared" ref="Q6:Q11" si="20">P6/1.2</f>
        <v>0</v>
      </c>
      <c r="R6" s="2">
        <v>0</v>
      </c>
    </row>
    <row r="7" spans="1:20" x14ac:dyDescent="0.25">
      <c r="A7" s="4">
        <f t="shared" ref="A7:A9" si="21">N7</f>
        <v>0</v>
      </c>
      <c r="B7" s="4">
        <f t="shared" ref="B7:B9" si="22">Q7</f>
        <v>0</v>
      </c>
      <c r="C7" s="4">
        <f t="shared" ref="C7:C9" si="23">B7*1.2</f>
        <v>0</v>
      </c>
      <c r="D7" s="4">
        <f t="shared" ref="D7:D9" si="24">C7*1.2</f>
        <v>0</v>
      </c>
      <c r="E7" s="5">
        <f t="shared" ref="E7:E9" si="25">R7</f>
        <v>0</v>
      </c>
      <c r="F7" s="4" t="e">
        <f t="shared" ref="F7:F9" si="26">ROUND((E7/B7),0)</f>
        <v>#DIV/0!</v>
      </c>
      <c r="G7" s="4" t="e">
        <f t="shared" ref="G7:G9" si="27">ROUND((E7/C7),0)</f>
        <v>#DIV/0!</v>
      </c>
      <c r="H7" s="9" t="e">
        <f t="shared" ref="H7:H9" si="28">ROUND((E7/D7),0)</f>
        <v>#DIV/0!</v>
      </c>
      <c r="I7" s="4" t="e">
        <f>#REF!</f>
        <v>#REF!</v>
      </c>
      <c r="J7" s="4">
        <f t="shared" ref="J7:J9" si="29">S7</f>
        <v>0</v>
      </c>
      <c r="O7">
        <v>0</v>
      </c>
      <c r="P7">
        <f t="shared" ref="P7:P9" si="30">O7/1.2</f>
        <v>0</v>
      </c>
      <c r="Q7">
        <f t="shared" ref="Q7:Q9" si="31">P7/1.2</f>
        <v>0</v>
      </c>
      <c r="R7" s="2">
        <v>0</v>
      </c>
    </row>
    <row r="8" spans="1:20" x14ac:dyDescent="0.25">
      <c r="A8" s="4">
        <f t="shared" si="21"/>
        <v>0</v>
      </c>
      <c r="B8" s="4">
        <f t="shared" si="22"/>
        <v>0</v>
      </c>
      <c r="C8" s="4">
        <f t="shared" si="23"/>
        <v>0</v>
      </c>
      <c r="D8" s="4">
        <f t="shared" si="24"/>
        <v>0</v>
      </c>
      <c r="E8" s="5">
        <f t="shared" si="25"/>
        <v>0</v>
      </c>
      <c r="F8" s="4" t="e">
        <f t="shared" si="26"/>
        <v>#DIV/0!</v>
      </c>
      <c r="G8" s="4" t="e">
        <f t="shared" si="27"/>
        <v>#DIV/0!</v>
      </c>
      <c r="H8" s="9" t="e">
        <f t="shared" si="28"/>
        <v>#DIV/0!</v>
      </c>
      <c r="I8" s="4" t="e">
        <f>#REF!</f>
        <v>#REF!</v>
      </c>
      <c r="J8" s="4">
        <f t="shared" si="29"/>
        <v>0</v>
      </c>
      <c r="O8">
        <v>0</v>
      </c>
      <c r="P8">
        <f t="shared" si="30"/>
        <v>0</v>
      </c>
      <c r="Q8">
        <f t="shared" si="31"/>
        <v>0</v>
      </c>
      <c r="R8" s="2">
        <v>0</v>
      </c>
    </row>
    <row r="9" spans="1:20" x14ac:dyDescent="0.25">
      <c r="A9" s="4">
        <f t="shared" si="21"/>
        <v>0</v>
      </c>
      <c r="B9" s="4">
        <f t="shared" si="22"/>
        <v>0</v>
      </c>
      <c r="C9" s="4">
        <f t="shared" si="23"/>
        <v>0</v>
      </c>
      <c r="D9" s="4">
        <f t="shared" si="24"/>
        <v>0</v>
      </c>
      <c r="E9" s="5">
        <f t="shared" si="25"/>
        <v>0</v>
      </c>
      <c r="F9" s="4" t="e">
        <f t="shared" si="26"/>
        <v>#DIV/0!</v>
      </c>
      <c r="G9" s="4" t="e">
        <f t="shared" si="27"/>
        <v>#DIV/0!</v>
      </c>
      <c r="H9" s="9" t="e">
        <f t="shared" si="28"/>
        <v>#DIV/0!</v>
      </c>
      <c r="I9" s="4" t="e">
        <f>#REF!</f>
        <v>#REF!</v>
      </c>
      <c r="J9" s="4">
        <f t="shared" si="29"/>
        <v>0</v>
      </c>
      <c r="O9">
        <v>0</v>
      </c>
      <c r="P9">
        <f t="shared" si="30"/>
        <v>0</v>
      </c>
      <c r="Q9">
        <f t="shared" si="31"/>
        <v>0</v>
      </c>
      <c r="R9" s="2">
        <v>0</v>
      </c>
    </row>
    <row r="10" spans="1:20" x14ac:dyDescent="0.25">
      <c r="A10" s="4">
        <f t="shared" si="10"/>
        <v>0</v>
      </c>
      <c r="B10" s="4">
        <f t="shared" si="11"/>
        <v>0</v>
      </c>
      <c r="C10" s="4">
        <f t="shared" si="12"/>
        <v>0</v>
      </c>
      <c r="D10" s="4">
        <f t="shared" si="13"/>
        <v>0</v>
      </c>
      <c r="E10" s="5">
        <f t="shared" si="14"/>
        <v>0</v>
      </c>
      <c r="F10" s="4" t="e">
        <f t="shared" si="15"/>
        <v>#DIV/0!</v>
      </c>
      <c r="G10" s="4" t="e">
        <f t="shared" si="16"/>
        <v>#DIV/0!</v>
      </c>
      <c r="H10" s="9" t="e">
        <f t="shared" si="17"/>
        <v>#DIV/0!</v>
      </c>
      <c r="I10" s="4" t="e">
        <f>#REF!</f>
        <v>#REF!</v>
      </c>
      <c r="J10" s="4">
        <f t="shared" si="18"/>
        <v>0</v>
      </c>
      <c r="O10">
        <v>0</v>
      </c>
      <c r="P10">
        <f t="shared" si="19"/>
        <v>0</v>
      </c>
      <c r="Q10">
        <f t="shared" si="20"/>
        <v>0</v>
      </c>
      <c r="R10" s="2">
        <v>0</v>
      </c>
    </row>
    <row r="11" spans="1:20" x14ac:dyDescent="0.25">
      <c r="A11" s="4">
        <f t="shared" si="10"/>
        <v>0</v>
      </c>
      <c r="B11" s="4">
        <f t="shared" si="11"/>
        <v>0</v>
      </c>
      <c r="C11" s="4">
        <f t="shared" si="12"/>
        <v>0</v>
      </c>
      <c r="D11" s="4">
        <f t="shared" si="13"/>
        <v>0</v>
      </c>
      <c r="E11" s="5">
        <f t="shared" si="14"/>
        <v>0</v>
      </c>
      <c r="F11" s="4" t="e">
        <f t="shared" si="15"/>
        <v>#DIV/0!</v>
      </c>
      <c r="G11" s="4" t="e">
        <f t="shared" si="16"/>
        <v>#DIV/0!</v>
      </c>
      <c r="H11" s="9" t="e">
        <f t="shared" si="17"/>
        <v>#DIV/0!</v>
      </c>
      <c r="I11" s="4" t="e">
        <f>#REF!</f>
        <v>#REF!</v>
      </c>
      <c r="J11" s="4">
        <f t="shared" si="18"/>
        <v>0</v>
      </c>
      <c r="O11">
        <v>0</v>
      </c>
      <c r="P11">
        <f t="shared" si="19"/>
        <v>0</v>
      </c>
      <c r="Q11">
        <f t="shared" si="20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9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si="8"/>
        <v>0</v>
      </c>
      <c r="Q13">
        <f t="shared" si="8"/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7" t="s">
        <v>35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0" ht="14.25" customHeight="1" x14ac:dyDescent="0.25">
      <c r="A16" s="4">
        <f t="shared" ref="A16:A32" si="32">N16</f>
        <v>0</v>
      </c>
      <c r="B16" s="4">
        <f t="shared" ref="B16:B32" si="33">Q16</f>
        <v>987.5</v>
      </c>
      <c r="C16" s="4">
        <f>B16*1.2</f>
        <v>1185</v>
      </c>
      <c r="D16" s="4">
        <f t="shared" ref="D16:D32" si="34">C16*1.2</f>
        <v>1422</v>
      </c>
      <c r="E16" s="5">
        <f t="shared" ref="E16:E32" si="35">R16</f>
        <v>14000000</v>
      </c>
      <c r="F16" s="9">
        <f t="shared" ref="F16:F32" si="36">ROUND((E16/B16),0)</f>
        <v>14177</v>
      </c>
      <c r="G16" s="9">
        <f t="shared" ref="G16:G32" si="37">ROUND((E16/C16),0)</f>
        <v>11814</v>
      </c>
      <c r="H16" s="9">
        <f t="shared" ref="H16:H32" si="38">ROUND((E16/D16),0)</f>
        <v>9845</v>
      </c>
      <c r="I16" s="4" t="e">
        <f>#REF!</f>
        <v>#REF!</v>
      </c>
      <c r="J16" s="4">
        <f t="shared" ref="J16:J32" si="39">S16</f>
        <v>0</v>
      </c>
      <c r="O16">
        <v>0</v>
      </c>
      <c r="P16">
        <v>1185</v>
      </c>
      <c r="Q16">
        <f t="shared" ref="P16:Q32" si="40">P16/1.2</f>
        <v>987.5</v>
      </c>
      <c r="R16" s="2">
        <v>14000000</v>
      </c>
    </row>
    <row r="17" spans="1:18" s="51" customFormat="1" ht="14.25" customHeight="1" x14ac:dyDescent="0.25">
      <c r="A17" s="49">
        <f t="shared" si="32"/>
        <v>0</v>
      </c>
      <c r="B17" s="49">
        <f t="shared" si="33"/>
        <v>676.66666666666674</v>
      </c>
      <c r="C17" s="49">
        <f t="shared" ref="C17:C32" si="41">B17*1.2</f>
        <v>812.00000000000011</v>
      </c>
      <c r="D17" s="49">
        <f t="shared" si="34"/>
        <v>974.40000000000009</v>
      </c>
      <c r="E17" s="50">
        <f t="shared" si="35"/>
        <v>11500000</v>
      </c>
      <c r="F17" s="49">
        <f t="shared" si="36"/>
        <v>16995</v>
      </c>
      <c r="G17" s="49">
        <f t="shared" si="37"/>
        <v>14163</v>
      </c>
      <c r="H17" s="49">
        <f t="shared" si="38"/>
        <v>11802</v>
      </c>
      <c r="I17" s="49" t="e">
        <f>#REF!</f>
        <v>#REF!</v>
      </c>
      <c r="J17" s="49">
        <f t="shared" si="39"/>
        <v>0</v>
      </c>
      <c r="O17" s="51">
        <v>0</v>
      </c>
      <c r="P17" s="51">
        <v>812</v>
      </c>
      <c r="Q17" s="51">
        <f t="shared" si="40"/>
        <v>676.66666666666674</v>
      </c>
      <c r="R17" s="52">
        <v>11500000</v>
      </c>
    </row>
    <row r="18" spans="1:18" s="51" customFormat="1" ht="14.25" customHeight="1" x14ac:dyDescent="0.25">
      <c r="A18" s="49">
        <f t="shared" si="32"/>
        <v>0</v>
      </c>
      <c r="B18" s="49">
        <f t="shared" si="33"/>
        <v>708.33333333333337</v>
      </c>
      <c r="C18" s="49">
        <f t="shared" si="41"/>
        <v>850</v>
      </c>
      <c r="D18" s="49">
        <f t="shared" si="34"/>
        <v>1020</v>
      </c>
      <c r="E18" s="50">
        <f t="shared" si="35"/>
        <v>11500000</v>
      </c>
      <c r="F18" s="49">
        <f t="shared" si="36"/>
        <v>16235</v>
      </c>
      <c r="G18" s="49">
        <f t="shared" si="37"/>
        <v>13529</v>
      </c>
      <c r="H18" s="49">
        <f t="shared" si="38"/>
        <v>11275</v>
      </c>
      <c r="I18" s="49" t="e">
        <f>#REF!</f>
        <v>#REF!</v>
      </c>
      <c r="J18" s="49">
        <f t="shared" si="39"/>
        <v>0</v>
      </c>
      <c r="O18" s="51">
        <v>0</v>
      </c>
      <c r="P18" s="51">
        <v>850</v>
      </c>
      <c r="Q18" s="51">
        <f t="shared" si="40"/>
        <v>708.33333333333337</v>
      </c>
      <c r="R18" s="52">
        <v>11500000</v>
      </c>
    </row>
    <row r="19" spans="1:18" ht="14.25" customHeight="1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18" ht="14.25" customHeight="1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18" ht="14.25" customHeight="1" x14ac:dyDescent="0.25">
      <c r="A21" s="4">
        <f t="shared" ref="A21:A24" si="42">N21</f>
        <v>0</v>
      </c>
      <c r="B21" s="4">
        <f t="shared" ref="B21:B24" si="43">Q21</f>
        <v>0</v>
      </c>
      <c r="C21" s="4">
        <f t="shared" ref="C21:C24" si="44">B21*1.2</f>
        <v>0</v>
      </c>
      <c r="D21" s="4">
        <f t="shared" ref="D21:D24" si="45">C21*1.2</f>
        <v>0</v>
      </c>
      <c r="E21" s="5">
        <f t="shared" ref="E21:E24" si="46">R21</f>
        <v>0</v>
      </c>
      <c r="F21" s="9" t="e">
        <f t="shared" ref="F21:F24" si="47">ROUND((E21/B21),0)</f>
        <v>#DIV/0!</v>
      </c>
      <c r="G21" s="9" t="e">
        <f t="shared" ref="G21:G24" si="48">ROUND((E21/C21),0)</f>
        <v>#DIV/0!</v>
      </c>
      <c r="H21" s="9" t="e">
        <f t="shared" ref="H21:H24" si="49">ROUND((E21/D21),0)</f>
        <v>#DIV/0!</v>
      </c>
      <c r="I21" s="49" t="e">
        <f>#REF!</f>
        <v>#REF!</v>
      </c>
      <c r="J21" s="4">
        <f t="shared" ref="J21:J24" si="50">S21</f>
        <v>0</v>
      </c>
      <c r="O21">
        <v>0</v>
      </c>
      <c r="P21">
        <f t="shared" ref="P21:P24" si="51">O21/1.2</f>
        <v>0</v>
      </c>
      <c r="Q21">
        <f t="shared" ref="Q21:Q24" si="52">P21/1.2</f>
        <v>0</v>
      </c>
      <c r="R21" s="2">
        <v>0</v>
      </c>
    </row>
    <row r="22" spans="1:18" ht="14.25" customHeight="1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18" ht="14.25" customHeight="1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18" ht="14.25" customHeight="1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18" ht="14.25" customHeight="1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18" ht="14.25" customHeight="1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18" ht="14.25" customHeight="1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18" ht="14.25" customHeight="1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18" ht="14.25" customHeight="1" x14ac:dyDescent="0.25">
      <c r="A29" s="4">
        <f t="shared" si="32"/>
        <v>0</v>
      </c>
      <c r="B29" s="4">
        <f t="shared" si="33"/>
        <v>0</v>
      </c>
      <c r="C29" s="4">
        <f t="shared" si="41"/>
        <v>0</v>
      </c>
      <c r="D29" s="4">
        <f t="shared" si="34"/>
        <v>0</v>
      </c>
      <c r="E29" s="5">
        <f t="shared" si="35"/>
        <v>0</v>
      </c>
      <c r="F29" s="9" t="e">
        <f t="shared" si="36"/>
        <v>#DIV/0!</v>
      </c>
      <c r="G29" s="9" t="e">
        <f t="shared" si="37"/>
        <v>#DIV/0!</v>
      </c>
      <c r="H29" s="9" t="e">
        <f t="shared" si="38"/>
        <v>#DIV/0!</v>
      </c>
      <c r="I29" s="4" t="e">
        <f>#REF!</f>
        <v>#REF!</v>
      </c>
      <c r="J29" s="4">
        <f t="shared" si="39"/>
        <v>0</v>
      </c>
      <c r="O29">
        <v>0</v>
      </c>
      <c r="P29">
        <f t="shared" si="40"/>
        <v>0</v>
      </c>
      <c r="Q29">
        <f t="shared" si="40"/>
        <v>0</v>
      </c>
      <c r="R29" s="2">
        <v>0</v>
      </c>
    </row>
    <row r="30" spans="1:18" ht="14.25" customHeight="1" x14ac:dyDescent="0.25">
      <c r="A30" s="4">
        <f t="shared" si="32"/>
        <v>0</v>
      </c>
      <c r="B30" s="4">
        <f t="shared" si="33"/>
        <v>0</v>
      </c>
      <c r="C30" s="4">
        <f t="shared" si="41"/>
        <v>0</v>
      </c>
      <c r="D30" s="4">
        <f t="shared" si="34"/>
        <v>0</v>
      </c>
      <c r="E30" s="5">
        <f t="shared" si="35"/>
        <v>0</v>
      </c>
      <c r="F30" s="9" t="e">
        <f t="shared" si="36"/>
        <v>#DIV/0!</v>
      </c>
      <c r="G30" s="9" t="e">
        <f t="shared" si="37"/>
        <v>#DIV/0!</v>
      </c>
      <c r="H30" s="9" t="e">
        <f t="shared" si="38"/>
        <v>#DIV/0!</v>
      </c>
      <c r="I30" s="4" t="e">
        <f>#REF!</f>
        <v>#REF!</v>
      </c>
      <c r="J30" s="4">
        <f t="shared" si="39"/>
        <v>0</v>
      </c>
      <c r="O30">
        <v>0</v>
      </c>
      <c r="P30">
        <f t="shared" si="40"/>
        <v>0</v>
      </c>
      <c r="Q30">
        <f t="shared" si="40"/>
        <v>0</v>
      </c>
      <c r="R30" s="2">
        <v>0</v>
      </c>
    </row>
    <row r="31" spans="1:18" ht="14.25" customHeight="1" x14ac:dyDescent="0.25">
      <c r="A31" s="4">
        <f t="shared" si="32"/>
        <v>0</v>
      </c>
      <c r="B31" s="4">
        <f t="shared" si="33"/>
        <v>0</v>
      </c>
      <c r="C31" s="4">
        <f t="shared" si="41"/>
        <v>0</v>
      </c>
      <c r="D31" s="4">
        <f t="shared" si="34"/>
        <v>0</v>
      </c>
      <c r="E31" s="5">
        <f t="shared" si="35"/>
        <v>0</v>
      </c>
      <c r="F31" s="9" t="e">
        <f t="shared" si="36"/>
        <v>#DIV/0!</v>
      </c>
      <c r="G31" s="9" t="e">
        <f t="shared" si="37"/>
        <v>#DIV/0!</v>
      </c>
      <c r="H31" s="9" t="e">
        <f t="shared" si="38"/>
        <v>#DIV/0!</v>
      </c>
      <c r="I31" s="4" t="e">
        <f>#REF!</f>
        <v>#REF!</v>
      </c>
      <c r="J31" s="4">
        <f t="shared" si="39"/>
        <v>0</v>
      </c>
      <c r="O31">
        <v>0</v>
      </c>
      <c r="P31">
        <f t="shared" si="40"/>
        <v>0</v>
      </c>
      <c r="Q31">
        <f t="shared" si="40"/>
        <v>0</v>
      </c>
      <c r="R31" s="2">
        <v>0</v>
      </c>
    </row>
    <row r="32" spans="1:18" x14ac:dyDescent="0.25">
      <c r="A32" s="4">
        <f t="shared" si="32"/>
        <v>0</v>
      </c>
      <c r="B32" s="4">
        <f t="shared" si="33"/>
        <v>0</v>
      </c>
      <c r="C32" s="4">
        <f t="shared" si="41"/>
        <v>0</v>
      </c>
      <c r="D32" s="4">
        <f t="shared" si="34"/>
        <v>0</v>
      </c>
      <c r="E32" s="5">
        <f t="shared" si="35"/>
        <v>0</v>
      </c>
      <c r="F32" s="9" t="e">
        <f t="shared" si="36"/>
        <v>#DIV/0!</v>
      </c>
      <c r="G32" s="9" t="e">
        <f t="shared" si="37"/>
        <v>#DIV/0!</v>
      </c>
      <c r="H32" s="4" t="e">
        <f t="shared" si="38"/>
        <v>#DIV/0!</v>
      </c>
      <c r="I32" s="4" t="e">
        <f>#REF!</f>
        <v>#REF!</v>
      </c>
      <c r="J32" s="4">
        <f t="shared" si="39"/>
        <v>0</v>
      </c>
      <c r="O32">
        <v>0</v>
      </c>
      <c r="P32">
        <f t="shared" si="40"/>
        <v>0</v>
      </c>
      <c r="Q32">
        <f t="shared" si="40"/>
        <v>0</v>
      </c>
      <c r="R32" s="2">
        <v>0</v>
      </c>
    </row>
    <row r="33" spans="1:25" x14ac:dyDescent="0.25">
      <c r="A33" s="4"/>
      <c r="B33" s="4"/>
      <c r="C33" s="4"/>
      <c r="D33" s="4"/>
      <c r="F33"/>
      <c r="I33" s="4"/>
      <c r="J33" s="4"/>
      <c r="R33" s="2"/>
    </row>
    <row r="34" spans="1:25" x14ac:dyDescent="0.25">
      <c r="A34" s="4"/>
      <c r="B34" s="4"/>
      <c r="C34" s="4"/>
      <c r="D34" s="4"/>
      <c r="F34"/>
      <c r="I34" s="4"/>
      <c r="J34" s="4"/>
      <c r="R34" s="2"/>
    </row>
    <row r="35" spans="1:25" x14ac:dyDescent="0.25">
      <c r="A35" s="4"/>
      <c r="B35" s="4"/>
      <c r="C35" s="4"/>
      <c r="D35" s="4"/>
      <c r="F35"/>
      <c r="I35" s="4"/>
      <c r="J35" s="4"/>
      <c r="R35" s="2"/>
    </row>
    <row r="36" spans="1:25" x14ac:dyDescent="0.25">
      <c r="A36" s="4"/>
      <c r="B36" s="4"/>
      <c r="C36" s="4"/>
      <c r="D36" s="4"/>
      <c r="F36"/>
      <c r="I36" s="4"/>
      <c r="J36" s="4"/>
      <c r="R36" s="2"/>
    </row>
    <row r="37" spans="1:25" x14ac:dyDescent="0.25">
      <c r="A37" s="4"/>
      <c r="B37" s="4"/>
      <c r="C37" s="4"/>
      <c r="D37" s="4"/>
      <c r="E37">
        <v>908</v>
      </c>
      <c r="F37"/>
      <c r="I37" s="4"/>
      <c r="J37" s="4"/>
      <c r="R37" s="2"/>
      <c r="X37" s="7"/>
      <c r="Y37" s="7"/>
    </row>
    <row r="38" spans="1:25" ht="14.25" customHeight="1" x14ac:dyDescent="0.3">
      <c r="E38">
        <v>1087</v>
      </c>
      <c r="F38"/>
      <c r="U38" s="31" t="s">
        <v>20</v>
      </c>
      <c r="V38" s="32"/>
      <c r="W38" s="33"/>
      <c r="X38" s="18"/>
      <c r="Y38" s="7"/>
    </row>
    <row r="39" spans="1:25" ht="38.25" customHeight="1" x14ac:dyDescent="0.3">
      <c r="E39">
        <f>E38/E37</f>
        <v>1.197136563876652</v>
      </c>
      <c r="S39" s="10"/>
      <c r="T39" s="10"/>
      <c r="U39" s="31" t="s">
        <v>21</v>
      </c>
      <c r="V39" s="32">
        <v>2024</v>
      </c>
      <c r="W39" s="33"/>
      <c r="X39" s="18"/>
      <c r="Y39" s="7"/>
    </row>
    <row r="40" spans="1:25" ht="16.5" x14ac:dyDescent="0.3">
      <c r="S40" s="10"/>
      <c r="T40" s="10"/>
      <c r="U40" s="34" t="s">
        <v>22</v>
      </c>
      <c r="V40" s="35">
        <v>2018</v>
      </c>
      <c r="W40" s="33" t="s">
        <v>38</v>
      </c>
      <c r="X40" s="18"/>
      <c r="Y40" s="7"/>
    </row>
    <row r="41" spans="1:25" ht="16.5" x14ac:dyDescent="0.3">
      <c r="G41" s="6"/>
      <c r="H41" s="6"/>
      <c r="S41" s="10"/>
      <c r="T41" s="10"/>
      <c r="U41" s="36" t="s">
        <v>23</v>
      </c>
      <c r="V41" s="35">
        <f>V39-V40</f>
        <v>6</v>
      </c>
      <c r="W41" s="33"/>
      <c r="X41" s="18"/>
      <c r="Y41" s="7"/>
    </row>
    <row r="42" spans="1:25" ht="16.5" x14ac:dyDescent="0.3">
      <c r="S42" s="10"/>
      <c r="T42" s="10"/>
      <c r="U42" s="37"/>
      <c r="V42" s="35">
        <f>V41-60</f>
        <v>-54</v>
      </c>
      <c r="W42" s="33"/>
      <c r="X42" s="26"/>
      <c r="Y42" s="7"/>
    </row>
    <row r="43" spans="1:25" ht="16.5" x14ac:dyDescent="0.3">
      <c r="S43" s="10"/>
      <c r="T43" s="10"/>
      <c r="U43" s="37" t="s">
        <v>24</v>
      </c>
      <c r="V43" s="38">
        <f>1087*2700</f>
        <v>2934900</v>
      </c>
      <c r="W43" s="33"/>
      <c r="X43" s="26"/>
      <c r="Y43" s="7"/>
    </row>
    <row r="44" spans="1:25" ht="16.5" x14ac:dyDescent="0.3">
      <c r="S44" s="10"/>
      <c r="T44" s="10"/>
      <c r="U44" s="37" t="s">
        <v>25</v>
      </c>
      <c r="V44" s="35"/>
      <c r="W44" s="33"/>
      <c r="X44" s="26"/>
      <c r="Y44" s="7"/>
    </row>
    <row r="45" spans="1:25" ht="39" customHeight="1" x14ac:dyDescent="0.3">
      <c r="P45" s="48" t="s">
        <v>36</v>
      </c>
      <c r="Q45" s="48"/>
      <c r="R45" s="48"/>
      <c r="S45" s="48"/>
      <c r="U45" s="37"/>
      <c r="V45" s="35"/>
      <c r="W45" s="33"/>
      <c r="X45" s="26"/>
      <c r="Y45" s="7"/>
    </row>
    <row r="46" spans="1:25" ht="16.5" x14ac:dyDescent="0.3">
      <c r="U46" s="37" t="s">
        <v>26</v>
      </c>
      <c r="V46" s="39">
        <f>100-10</f>
        <v>90</v>
      </c>
      <c r="W46" s="33"/>
      <c r="X46" s="27"/>
      <c r="Y46" s="7"/>
    </row>
    <row r="47" spans="1:25" ht="16.5" x14ac:dyDescent="0.3">
      <c r="P47" s="14" t="s">
        <v>15</v>
      </c>
      <c r="Q47" s="14" t="s">
        <v>16</v>
      </c>
      <c r="R47" s="14" t="s">
        <v>17</v>
      </c>
      <c r="S47" s="14" t="s">
        <v>18</v>
      </c>
      <c r="T47" s="12"/>
      <c r="U47" s="31" t="s">
        <v>27</v>
      </c>
      <c r="V47" s="35">
        <f>V46*6/60</f>
        <v>9</v>
      </c>
      <c r="W47" s="33"/>
      <c r="X47" s="18"/>
      <c r="Y47" s="7"/>
    </row>
    <row r="48" spans="1:25" ht="16.5" x14ac:dyDescent="0.3">
      <c r="Q48">
        <f>N36</f>
        <v>0</v>
      </c>
      <c r="R48" s="15">
        <f>N34</f>
        <v>0</v>
      </c>
      <c r="S48" s="15">
        <f>R48*Q48</f>
        <v>0</v>
      </c>
      <c r="U48" s="31"/>
      <c r="V48" s="40">
        <f>V47%</f>
        <v>0.09</v>
      </c>
      <c r="W48" s="33"/>
      <c r="X48" s="18"/>
      <c r="Y48" s="7"/>
    </row>
    <row r="49" spans="15:25" ht="16.5" x14ac:dyDescent="0.3">
      <c r="R49" s="6" t="s">
        <v>18</v>
      </c>
      <c r="S49" s="16">
        <f>SUM(S48:S48)</f>
        <v>0</v>
      </c>
      <c r="U49" s="31" t="s">
        <v>28</v>
      </c>
      <c r="V49" s="41">
        <f>ROUND((V43*V48),0)</f>
        <v>264141</v>
      </c>
      <c r="W49" s="33"/>
      <c r="X49" s="18"/>
      <c r="Y49" s="7"/>
    </row>
    <row r="50" spans="15:25" ht="16.5" x14ac:dyDescent="0.3">
      <c r="R50" s="6" t="s">
        <v>13</v>
      </c>
      <c r="S50" s="16">
        <f>S49*90%</f>
        <v>0</v>
      </c>
      <c r="U50" s="31" t="s">
        <v>37</v>
      </c>
      <c r="V50" s="41">
        <v>908</v>
      </c>
      <c r="W50" s="33"/>
      <c r="X50" s="18"/>
      <c r="Y50" s="7"/>
    </row>
    <row r="51" spans="15:25" ht="16.5" x14ac:dyDescent="0.3">
      <c r="R51" s="6" t="s">
        <v>19</v>
      </c>
      <c r="S51" s="16">
        <f>S49*80%</f>
        <v>0</v>
      </c>
      <c r="U51" s="37" t="s">
        <v>17</v>
      </c>
      <c r="V51" s="35">
        <v>15500</v>
      </c>
      <c r="W51" s="33"/>
      <c r="X51" s="18"/>
      <c r="Y51" s="7"/>
    </row>
    <row r="52" spans="15:25" ht="16.5" x14ac:dyDescent="0.3">
      <c r="S52" s="10"/>
      <c r="T52" s="10"/>
      <c r="U52" s="37" t="s">
        <v>29</v>
      </c>
      <c r="V52" s="38">
        <f>V51*V50</f>
        <v>14074000</v>
      </c>
      <c r="W52" s="33"/>
      <c r="X52" s="26"/>
      <c r="Y52" s="7"/>
    </row>
    <row r="53" spans="15:25" ht="16.5" x14ac:dyDescent="0.3">
      <c r="S53" s="10"/>
      <c r="T53" s="10"/>
      <c r="U53" s="42" t="s">
        <v>30</v>
      </c>
      <c r="V53" s="43">
        <f>V52-V49</f>
        <v>13809859</v>
      </c>
      <c r="W53" s="44"/>
      <c r="X53" s="26"/>
      <c r="Y53" s="7"/>
    </row>
    <row r="54" spans="15:25" ht="16.5" x14ac:dyDescent="0.3">
      <c r="P54" s="13" t="s">
        <v>14</v>
      </c>
      <c r="S54" s="10"/>
      <c r="T54" s="11"/>
      <c r="U54" s="42" t="s">
        <v>31</v>
      </c>
      <c r="V54" s="43">
        <f>V53*0.9</f>
        <v>12428873.1</v>
      </c>
      <c r="W54" s="33"/>
      <c r="X54" s="28"/>
      <c r="Y54" s="7"/>
    </row>
    <row r="55" spans="15:25" ht="16.5" x14ac:dyDescent="0.3">
      <c r="S55" s="11"/>
      <c r="T55" s="10"/>
      <c r="U55" s="42" t="s">
        <v>32</v>
      </c>
      <c r="V55" s="45">
        <f>V53*0.8</f>
        <v>11047887.200000001</v>
      </c>
      <c r="W55" s="33"/>
      <c r="X55" s="29"/>
      <c r="Y55" s="7"/>
    </row>
    <row r="56" spans="15:25" ht="16.5" x14ac:dyDescent="0.3">
      <c r="S56" s="10"/>
      <c r="T56" s="10"/>
      <c r="U56" s="42" t="s">
        <v>33</v>
      </c>
      <c r="V56" s="46">
        <f>V53*0.025/12</f>
        <v>28770.539583333335</v>
      </c>
      <c r="W56" s="33"/>
      <c r="X56" s="30"/>
      <c r="Y56" s="7"/>
    </row>
    <row r="57" spans="15:25" ht="15.75" x14ac:dyDescent="0.25">
      <c r="O57" s="10"/>
      <c r="P57" s="10"/>
      <c r="Q57" s="10"/>
      <c r="R57" s="10"/>
      <c r="S57" s="10"/>
      <c r="T57" s="10"/>
      <c r="U57" s="17"/>
      <c r="V57" s="19"/>
      <c r="W57" s="21"/>
      <c r="X57" s="26"/>
      <c r="Y57" s="7"/>
    </row>
    <row r="58" spans="15:25" ht="15.75" x14ac:dyDescent="0.25">
      <c r="U58" s="22"/>
      <c r="V58" s="23"/>
      <c r="W58" s="24"/>
      <c r="X58" s="24"/>
    </row>
    <row r="59" spans="15:25" ht="15.75" x14ac:dyDescent="0.25">
      <c r="U59" s="17"/>
      <c r="V59" s="19"/>
      <c r="W59" s="21"/>
      <c r="X59" s="21"/>
    </row>
    <row r="60" spans="15:25" ht="15.75" x14ac:dyDescent="0.25">
      <c r="U60" s="25"/>
      <c r="V60" s="21"/>
      <c r="W60" s="20"/>
      <c r="X60" s="20"/>
    </row>
  </sheetData>
  <mergeCells count="3">
    <mergeCell ref="A15:R15"/>
    <mergeCell ref="A2:R2"/>
    <mergeCell ref="P45:S4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T18" sqref="T18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T22" sqref="T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S11" sqref="S11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T12" sqref="T1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2024-07-25T11:40:30Z</dcterms:modified>
</cp:coreProperties>
</file>