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5" l="1"/>
  <c r="B24" i="5"/>
  <c r="B21" i="5"/>
  <c r="B20" i="5"/>
  <c r="B19" i="5"/>
  <c r="B18" i="5"/>
  <c r="B15" i="5"/>
  <c r="B13" i="5"/>
  <c r="B9" i="5"/>
  <c r="R5" i="5"/>
  <c r="E40" i="5" l="1"/>
  <c r="N39" i="5"/>
  <c r="D32" i="5"/>
  <c r="I11" i="5"/>
  <c r="I9" i="5"/>
  <c r="D31" i="5"/>
  <c r="E38" i="5"/>
  <c r="J9" i="5"/>
  <c r="K33" i="5" l="1"/>
  <c r="M33" i="5" s="1"/>
  <c r="K35" i="5"/>
  <c r="M35" i="5" s="1"/>
  <c r="H32" i="5" l="1"/>
  <c r="I36" i="5" l="1"/>
  <c r="I31" i="5" l="1"/>
  <c r="G39" i="5"/>
  <c r="G38" i="5"/>
  <c r="I35" i="5"/>
  <c r="J43" i="5"/>
  <c r="K43" i="5" s="1"/>
  <c r="G43" i="5"/>
  <c r="K42" i="5"/>
  <c r="J42" i="5"/>
  <c r="G42" i="5"/>
  <c r="L9" i="5"/>
  <c r="I34" i="5" l="1"/>
  <c r="I33" i="5"/>
  <c r="J41" i="5"/>
  <c r="K41" i="5" s="1"/>
  <c r="G41" i="5"/>
  <c r="J40" i="5"/>
  <c r="G40" i="5"/>
  <c r="J39" i="5"/>
  <c r="J38" i="5"/>
  <c r="H36" i="5"/>
  <c r="G36" i="5"/>
  <c r="H35" i="5"/>
  <c r="G35" i="5"/>
  <c r="H34" i="5"/>
  <c r="G34" i="5"/>
  <c r="H33" i="5"/>
  <c r="G33" i="5"/>
  <c r="G32" i="5"/>
  <c r="H31" i="5"/>
  <c r="G31" i="5"/>
  <c r="K6" i="5"/>
  <c r="L6" i="5" s="1"/>
  <c r="B12" i="5"/>
  <c r="B7" i="5"/>
  <c r="K38" i="5" l="1"/>
  <c r="B8" i="5"/>
  <c r="B14" i="5"/>
  <c r="K40" i="5"/>
  <c r="K39" i="5"/>
</calcChain>
</file>

<file path=xl/sharedStrings.xml><?xml version="1.0" encoding="utf-8"?>
<sst xmlns="http://schemas.openxmlformats.org/spreadsheetml/2006/main" count="46" uniqueCount="46">
  <si>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</si>
  <si>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</si>
  <si>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</si>
  <si>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</si>
  <si>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</si>
  <si>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</si>
  <si>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</si>
  <si>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</si>
  <si>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</si>
  <si>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</si>
  <si>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</si>
  <si>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</si>
  <si>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</si>
  <si>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</si>
  <si>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</si>
  <si>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</si>
  <si>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</si>
  <si>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</si>
  <si>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</si>
  <si>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</si>
  <si>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</si>
  <si>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</si>
  <si>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</si>
  <si>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</si>
  <si>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</si>
  <si>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>Super Built up area</t>
  </si>
  <si>
    <t xml:space="preserve">Page No. </t>
  </si>
  <si>
    <t>Point No.</t>
  </si>
  <si>
    <t>As per Software</t>
  </si>
  <si>
    <t>Required changes</t>
  </si>
  <si>
    <t>Carpet Area in Sq. Ft. = 431.99 (Area as per Site measurement)</t>
  </si>
  <si>
    <t>Carpet Area in Sq. Ft. = 370.00
Balcony Area in Sq. Ft. = 62.00
Total Carpet Area in Sq. Ft. = 432.00
(Area as per Actual Site Measurement)</t>
  </si>
  <si>
    <t>Floor Space Index permissible - As per MCGM norms</t>
  </si>
  <si>
    <t>Floor Space Index permissible - As per SRA / MCGM norms</t>
  </si>
  <si>
    <t>Information not available</t>
  </si>
  <si>
    <t>N.A.</t>
  </si>
  <si>
    <t>Location</t>
  </si>
  <si>
    <t>The said building is located at Municipality Ward No - F/South Ward…..</t>
  </si>
  <si>
    <t>The said building is located at CTS No - 202 (Pt), 416, 417 (Pt), 240 (pt) &amp; 423 (Pt) ,Municipality Ward No - F/South Ward…….</t>
  </si>
  <si>
    <t>Residential Flat</t>
  </si>
  <si>
    <t>The Composition of Residential Flat The composition of Residential</t>
  </si>
  <si>
    <t>repeated word delete</t>
  </si>
  <si>
    <t>Overhead water tank</t>
  </si>
  <si>
    <t>R.C.C. Tank on Terrace</t>
  </si>
  <si>
    <t>Road &amp; Paving</t>
  </si>
  <si>
    <t>Cemented road in Open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</si>
</sst>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322743</xdr:colOff>
      <xdr:row>44</xdr:row>
      <xdr:rowOff>141809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6E4893-84F2-4892-BBAB-BF420DC7C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7143" cy="85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189409</xdr:colOff>
      <xdr:row>39</xdr:row>
      <xdr:rowOff>151452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76A13F-87DE-4513-A03D-B5977438E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23809" cy="75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17</xdr:col>
      <xdr:colOff>417981</xdr:colOff>
      <xdr:row>38</xdr:row>
      <xdr:rowOff>46714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15E092-1642-4967-BC5C-3D0F24A31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0"/>
          <a:ext cx="8952381" cy="7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17</xdr:col>
      <xdr:colOff>160838</xdr:colOff>
      <xdr:row>45</xdr:row>
      <xdr:rowOff>151309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B417A8-C72A-4C50-996F-998F83D9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0"/>
          <a:ext cx="8695238" cy="87238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360762</xdr:colOff>
      <xdr:row>46</xdr:row>
      <xdr:rowOff>37000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E15D16-8E36-4E22-AB80-3D241E498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04762" cy="8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4"/>
  <sheetViews>
    <sheetView tabSelected="1" topLeftCell="A55" workbookViewId="0">
      <selection activeCell="G70" sqref="G70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47.7109375" customWidth="1"/>
    <col min="8" max="8" width="55.140625" customWidth="1"/>
    <col min="10" max="10" width="12.140625" bestFit="1" customWidth="1"/>
    <col min="12" max="13" width="10" bestFit="1" customWidth="1"/>
  </cols>
  <sheetData>
    <row r="3" spans="1:18" x14ac:dyDescent="0.25">
      <c r="A3" s="2"/>
      <c r="B3" s="2"/>
      <c r="C3" s="2"/>
      <c r="D3" s="11"/>
    </row>
    <row r="4" spans="1:18" ht="16.5" x14ac:dyDescent="0.3">
      <c r="A4" s="16"/>
      <c r="B4" s="17"/>
      <c r="C4" s="17"/>
      <c r="D4" s="17"/>
      <c r="R4">
        <v>41.91</v>
      </c>
    </row>
    <row r="5" spans="1:18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  <c r="R5">
        <f>R4*10.764</f>
        <v>451.11923999999993</v>
      </c>
    </row>
    <row r="6" spans="1:18" ht="16.5" x14ac:dyDescent="0.3">
      <c r="A6" s="3" t="s">
        <v>5</v>
      </c>
      <c r="B6" s="3">
        <v>2009</v>
      </c>
      <c r="C6" s="3"/>
      <c r="D6" s="2"/>
      <c r="I6" s="2">
        <v>2009</v>
      </c>
      <c r="J6" s="2">
        <v>2024</v>
      </c>
      <c r="K6" s="2">
        <f>J6-I6</f>
        <v>15</v>
      </c>
      <c r="L6" s="2">
        <f>K6-60</f>
        <v>-45</v>
      </c>
    </row>
    <row r="7" spans="1:18" ht="16.5" x14ac:dyDescent="0.3">
      <c r="A7" s="3" t="s">
        <v>6</v>
      </c>
      <c r="B7" s="3">
        <f>B5-B6</f>
        <v>15</v>
      </c>
      <c r="C7" s="3"/>
      <c r="D7" s="2"/>
      <c r="I7" s="2"/>
      <c r="J7" s="2"/>
      <c r="K7" s="2"/>
    </row>
    <row r="8" spans="1:18" ht="16.5" x14ac:dyDescent="0.3">
      <c r="A8" s="3"/>
      <c r="B8" s="3">
        <f>B7-60</f>
        <v>-45</v>
      </c>
      <c r="C8" s="3"/>
      <c r="D8" s="2"/>
      <c r="H8" s="9"/>
      <c r="I8" s="10" t="s">
        <v>23</v>
      </c>
      <c r="J8" s="10" t="s">
        <v>25</v>
      </c>
      <c r="K8" s="10"/>
      <c r="L8">
        <v>30250</v>
      </c>
    </row>
    <row r="9" spans="1:18" ht="16.5" x14ac:dyDescent="0.3">
      <c r="A9" s="3" t="s">
        <v>7</v>
      </c>
      <c r="B9" s="5">
        <f>451*3000</f>
        <v>1353000</v>
      </c>
      <c r="C9" s="5"/>
      <c r="D9" s="4"/>
      <c r="H9" s="9"/>
      <c r="I9" s="19">
        <f>J9/1.2</f>
        <v>375.93269999999995</v>
      </c>
      <c r="J9" s="10">
        <f>41.91*10.764</f>
        <v>451.11923999999993</v>
      </c>
      <c r="K9" s="10"/>
      <c r="L9">
        <f>L8/10.764</f>
        <v>2810.2935711631367</v>
      </c>
    </row>
    <row r="10" spans="1:18" ht="16.5" x14ac:dyDescent="0.3">
      <c r="A10" s="3" t="s">
        <v>8</v>
      </c>
      <c r="B10" s="3"/>
      <c r="C10" s="3"/>
      <c r="D10" s="2"/>
      <c r="H10" s="9"/>
      <c r="I10" s="10">
        <v>40000</v>
      </c>
      <c r="J10" s="10"/>
      <c r="K10" s="10"/>
    </row>
    <row r="11" spans="1:18" ht="16.5" x14ac:dyDescent="0.3">
      <c r="A11" s="3"/>
      <c r="B11" s="3"/>
      <c r="C11" s="3"/>
      <c r="D11" s="2"/>
      <c r="H11" s="9"/>
      <c r="I11" s="10">
        <f>I10*I9</f>
        <v>15037307.999999998</v>
      </c>
      <c r="J11" s="10"/>
      <c r="K11" s="10"/>
    </row>
    <row r="12" spans="1:18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8" ht="16.5" x14ac:dyDescent="0.3">
      <c r="A13" s="3" t="s">
        <v>10</v>
      </c>
      <c r="B13" s="3">
        <f>B12*B7/60</f>
        <v>22.5</v>
      </c>
      <c r="C13" s="3"/>
      <c r="D13" s="2"/>
    </row>
    <row r="14" spans="1:18" ht="16.5" x14ac:dyDescent="0.3">
      <c r="A14" s="3"/>
      <c r="B14" s="6">
        <f>B13%</f>
        <v>0.22500000000000001</v>
      </c>
      <c r="C14" s="6"/>
      <c r="D14" s="12"/>
    </row>
    <row r="15" spans="1:18" ht="16.5" x14ac:dyDescent="0.3">
      <c r="A15" s="3" t="s">
        <v>11</v>
      </c>
      <c r="B15" s="5">
        <f>ROUND((B9*B14),0)</f>
        <v>304425</v>
      </c>
      <c r="C15" s="5"/>
      <c r="D15" s="5"/>
      <c r="I15" t="s">
        <v>24</v>
      </c>
    </row>
    <row r="16" spans="1:18" ht="16.5" x14ac:dyDescent="0.3">
      <c r="A16" s="3" t="s">
        <v>2</v>
      </c>
      <c r="B16" s="5">
        <v>451</v>
      </c>
      <c r="C16" s="5"/>
      <c r="D16" s="4"/>
      <c r="H16" s="9"/>
      <c r="I16" s="10"/>
    </row>
    <row r="17" spans="1:10" ht="16.5" x14ac:dyDescent="0.3">
      <c r="A17" s="3" t="s">
        <v>22</v>
      </c>
      <c r="B17" s="3">
        <v>35000</v>
      </c>
      <c r="C17" s="3"/>
      <c r="D17" s="2"/>
      <c r="H17" s="9"/>
      <c r="I17" s="10"/>
    </row>
    <row r="18" spans="1:10" ht="16.5" x14ac:dyDescent="0.3">
      <c r="A18" s="3" t="s">
        <v>12</v>
      </c>
      <c r="B18" s="5">
        <f>B17*B16</f>
        <v>15785000</v>
      </c>
      <c r="C18" s="5"/>
      <c r="D18" s="4"/>
      <c r="H18" s="9"/>
      <c r="I18" s="10"/>
    </row>
    <row r="19" spans="1:10" ht="16.5" x14ac:dyDescent="0.3">
      <c r="A19" s="7" t="s">
        <v>13</v>
      </c>
      <c r="B19" s="8">
        <f>B18-B15</f>
        <v>15480575</v>
      </c>
      <c r="C19" s="8"/>
      <c r="D19" s="13"/>
    </row>
    <row r="20" spans="1:10" ht="16.5" x14ac:dyDescent="0.3">
      <c r="A20" s="7" t="s">
        <v>14</v>
      </c>
      <c r="B20" s="8">
        <f>B19*0.9</f>
        <v>13932517.5</v>
      </c>
      <c r="C20" s="8"/>
      <c r="D20" s="13"/>
    </row>
    <row r="21" spans="1:10" ht="16.5" x14ac:dyDescent="0.3">
      <c r="A21" s="7" t="s">
        <v>15</v>
      </c>
      <c r="B21" s="8">
        <f>B19*0.8</f>
        <v>12384460</v>
      </c>
      <c r="C21" s="8"/>
      <c r="D21" s="13"/>
    </row>
    <row r="22" spans="1:10" ht="16.5" x14ac:dyDescent="0.3">
      <c r="A22" s="7" t="s">
        <v>16</v>
      </c>
      <c r="B22" s="8">
        <f>B19*0.03/12</f>
        <v>38701.4375</v>
      </c>
      <c r="C22" s="8"/>
      <c r="D22" s="13"/>
    </row>
    <row r="24" spans="1:10" x14ac:dyDescent="0.25">
      <c r="B24" s="1">
        <f>B19/451</f>
        <v>34325</v>
      </c>
      <c r="C24" s="1"/>
      <c r="J24" s="14"/>
    </row>
    <row r="25" spans="1:10" x14ac:dyDescent="0.25">
      <c r="B25" s="1"/>
    </row>
    <row r="29" spans="1:10" x14ac:dyDescent="0.25">
      <c r="E29" t="s">
        <v>17</v>
      </c>
    </row>
    <row r="30" spans="1:10" x14ac:dyDescent="0.25"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</row>
    <row r="31" spans="1:10" x14ac:dyDescent="0.25">
      <c r="D31" s="2">
        <f>E31*1.2</f>
        <v>960</v>
      </c>
      <c r="E31" s="18">
        <v>800</v>
      </c>
      <c r="F31" s="2">
        <v>37500000</v>
      </c>
      <c r="G31" s="2">
        <f t="shared" ref="G31:G36" si="0">F31/E31</f>
        <v>46875</v>
      </c>
      <c r="H31" s="2">
        <f t="shared" ref="H31:H36" si="1">F31/D31</f>
        <v>39062.5</v>
      </c>
      <c r="I31" s="2">
        <f>D31/E31</f>
        <v>1.2</v>
      </c>
    </row>
    <row r="32" spans="1:10" x14ac:dyDescent="0.25">
      <c r="D32" s="2">
        <f>E32*1.2</f>
        <v>420</v>
      </c>
      <c r="E32" s="18">
        <v>350</v>
      </c>
      <c r="F32" s="2">
        <v>14000000</v>
      </c>
      <c r="G32" s="2">
        <f t="shared" si="0"/>
        <v>40000</v>
      </c>
      <c r="H32" s="2">
        <f t="shared" si="1"/>
        <v>33333.333333333336</v>
      </c>
      <c r="I32" s="2"/>
    </row>
    <row r="33" spans="2:15" x14ac:dyDescent="0.25">
      <c r="D33" s="2"/>
      <c r="E33" s="18"/>
      <c r="F33" s="4"/>
      <c r="G33" s="2" t="e">
        <f t="shared" si="0"/>
        <v>#DIV/0!</v>
      </c>
      <c r="H33" s="2" t="e">
        <f t="shared" si="1"/>
        <v>#DIV/0!</v>
      </c>
      <c r="I33" s="2" t="e">
        <f>D33/E33</f>
        <v>#DIV/0!</v>
      </c>
      <c r="K33">
        <f>E33*1.2</f>
        <v>0</v>
      </c>
      <c r="M33" s="1" t="e">
        <f>F33/K33</f>
        <v>#DIV/0!</v>
      </c>
    </row>
    <row r="34" spans="2:15" x14ac:dyDescent="0.25">
      <c r="D34" s="2"/>
      <c r="E34" s="18"/>
      <c r="F34" s="4"/>
      <c r="G34" s="2" t="e">
        <f t="shared" si="0"/>
        <v>#DIV/0!</v>
      </c>
      <c r="H34" s="2" t="e">
        <f t="shared" si="1"/>
        <v>#DIV/0!</v>
      </c>
      <c r="I34" s="2" t="e">
        <f>D34/E34</f>
        <v>#DIV/0!</v>
      </c>
    </row>
    <row r="35" spans="2:15" x14ac:dyDescent="0.25">
      <c r="D35" s="2"/>
      <c r="E35" s="2"/>
      <c r="F35" s="4"/>
      <c r="G35" s="2" t="e">
        <f t="shared" si="0"/>
        <v>#DIV/0!</v>
      </c>
      <c r="H35" s="2" t="e">
        <f t="shared" si="1"/>
        <v>#DIV/0!</v>
      </c>
      <c r="I35" s="2" t="e">
        <f>D35/E35</f>
        <v>#DIV/0!</v>
      </c>
      <c r="K35">
        <f>E35*1.2</f>
        <v>0</v>
      </c>
      <c r="M35" s="1" t="e">
        <f>F35/K35</f>
        <v>#DIV/0!</v>
      </c>
    </row>
    <row r="36" spans="2:15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2:15" x14ac:dyDescent="0.25">
      <c r="E37" t="s">
        <v>21</v>
      </c>
    </row>
    <row r="38" spans="2:15" x14ac:dyDescent="0.25">
      <c r="B38">
        <v>1</v>
      </c>
      <c r="E38">
        <f>35*10.764</f>
        <v>376.73999999999995</v>
      </c>
      <c r="F38">
        <v>10500000</v>
      </c>
      <c r="G38" s="2">
        <f>F38/E38</f>
        <v>27870.680044593093</v>
      </c>
      <c r="H38">
        <v>455000</v>
      </c>
      <c r="I38">
        <v>30000</v>
      </c>
      <c r="J38" s="2">
        <f t="shared" ref="J38:J43" si="2">I38+H38+F38</f>
        <v>10985000</v>
      </c>
      <c r="K38" s="2">
        <f>J38/E38</f>
        <v>29158.04002760525</v>
      </c>
      <c r="L38" s="4"/>
      <c r="M38" s="2"/>
      <c r="O38" s="1"/>
    </row>
    <row r="39" spans="2:15" x14ac:dyDescent="0.25">
      <c r="E39">
        <v>740</v>
      </c>
      <c r="F39">
        <v>25000000</v>
      </c>
      <c r="G39" s="2">
        <f>F39/E39</f>
        <v>33783.783783783787</v>
      </c>
      <c r="H39">
        <v>948000</v>
      </c>
      <c r="I39">
        <v>30000</v>
      </c>
      <c r="J39" s="2">
        <f t="shared" si="2"/>
        <v>25978000</v>
      </c>
      <c r="K39" s="2">
        <f t="shared" ref="K39:K43" si="3">J39/E39</f>
        <v>35105.405405405407</v>
      </c>
      <c r="L39" s="4"/>
      <c r="M39" s="2"/>
      <c r="N39" t="e">
        <f>F39/D39</f>
        <v>#DIV/0!</v>
      </c>
    </row>
    <row r="40" spans="2:15" x14ac:dyDescent="0.25">
      <c r="D40" s="2"/>
      <c r="E40" s="2">
        <f>22*10.64</f>
        <v>234.08</v>
      </c>
      <c r="F40" s="2">
        <v>5800000</v>
      </c>
      <c r="G40" s="2">
        <f t="shared" ref="G40:G43" si="4">F40/E40</f>
        <v>24777.853725222147</v>
      </c>
      <c r="H40" s="2">
        <v>169500</v>
      </c>
      <c r="I40" s="2">
        <v>30000</v>
      </c>
      <c r="J40" s="2">
        <f t="shared" si="2"/>
        <v>5999500</v>
      </c>
      <c r="K40" s="2">
        <f t="shared" si="3"/>
        <v>25630.126452494871</v>
      </c>
      <c r="L40" s="2"/>
      <c r="M40" s="2"/>
      <c r="O40" s="1"/>
    </row>
    <row r="41" spans="2:15" x14ac:dyDescent="0.25">
      <c r="D41" s="2"/>
      <c r="E41" s="2"/>
      <c r="F41" s="2"/>
      <c r="G41" s="2" t="e">
        <f t="shared" si="4"/>
        <v>#DIV/0!</v>
      </c>
      <c r="H41" s="2">
        <v>726000</v>
      </c>
      <c r="I41" s="2">
        <v>30000</v>
      </c>
      <c r="J41" s="2">
        <f t="shared" si="2"/>
        <v>756000</v>
      </c>
      <c r="K41" s="2" t="e">
        <f t="shared" si="3"/>
        <v>#DIV/0!</v>
      </c>
      <c r="L41" s="2"/>
      <c r="M41" s="2"/>
    </row>
    <row r="42" spans="2:15" x14ac:dyDescent="0.25">
      <c r="G42" s="2" t="e">
        <f t="shared" si="4"/>
        <v>#DIV/0!</v>
      </c>
      <c r="H42">
        <v>1200000</v>
      </c>
      <c r="I42" s="2">
        <v>30000</v>
      </c>
      <c r="J42" s="2">
        <f t="shared" si="2"/>
        <v>1230000</v>
      </c>
      <c r="K42" s="2" t="e">
        <f t="shared" si="3"/>
        <v>#DIV/0!</v>
      </c>
    </row>
    <row r="43" spans="2:15" x14ac:dyDescent="0.25">
      <c r="G43" s="15" t="e">
        <f t="shared" si="4"/>
        <v>#DIV/0!</v>
      </c>
      <c r="H43">
        <v>900000</v>
      </c>
      <c r="I43" s="2">
        <v>30000</v>
      </c>
      <c r="J43" s="2">
        <f t="shared" si="2"/>
        <v>930000</v>
      </c>
      <c r="K43" s="2" t="e">
        <f t="shared" si="3"/>
        <v>#DIV/0!</v>
      </c>
    </row>
    <row r="64" spans="5:8" x14ac:dyDescent="0.25">
      <c r="E64" s="2" t="s">
        <v>26</v>
      </c>
      <c r="F64" s="2" t="s">
        <v>27</v>
      </c>
      <c r="G64" s="2" t="s">
        <v>28</v>
      </c>
      <c r="H64" s="2" t="s">
        <v>29</v>
      </c>
    </row>
    <row r="65" spans="5:8" ht="45" customHeight="1" x14ac:dyDescent="0.25">
      <c r="E65" s="20">
        <v>4</v>
      </c>
      <c r="F65" s="20">
        <v>12</v>
      </c>
      <c r="G65" s="21" t="s">
        <v>30</v>
      </c>
      <c r="H65" s="22" t="s">
        <v>31</v>
      </c>
    </row>
    <row r="66" spans="5:8" x14ac:dyDescent="0.25">
      <c r="E66" s="20"/>
      <c r="F66" s="20"/>
      <c r="G66" s="21"/>
      <c r="H66" s="22"/>
    </row>
    <row r="67" spans="5:8" x14ac:dyDescent="0.25">
      <c r="E67" s="20"/>
      <c r="F67" s="20"/>
      <c r="G67" s="21"/>
      <c r="H67" s="22"/>
    </row>
    <row r="68" spans="5:8" x14ac:dyDescent="0.25">
      <c r="E68" s="20"/>
      <c r="F68" s="20"/>
      <c r="G68" s="21"/>
      <c r="H68" s="22"/>
    </row>
    <row r="69" spans="5:8" ht="30" x14ac:dyDescent="0.25">
      <c r="E69" s="23">
        <v>4</v>
      </c>
      <c r="F69" s="23">
        <v>25</v>
      </c>
      <c r="G69" s="24" t="s">
        <v>32</v>
      </c>
      <c r="H69" s="24" t="s">
        <v>33</v>
      </c>
    </row>
    <row r="70" spans="5:8" x14ac:dyDescent="0.25">
      <c r="E70" s="2">
        <v>5</v>
      </c>
      <c r="F70" s="2">
        <v>27</v>
      </c>
      <c r="G70" s="2" t="s">
        <v>34</v>
      </c>
      <c r="H70" s="2" t="s">
        <v>35</v>
      </c>
    </row>
    <row r="71" spans="5:8" ht="45" x14ac:dyDescent="0.25">
      <c r="E71" s="2">
        <v>6</v>
      </c>
      <c r="F71" s="2" t="s">
        <v>36</v>
      </c>
      <c r="G71" s="24" t="s">
        <v>37</v>
      </c>
      <c r="H71" s="24" t="s">
        <v>38</v>
      </c>
    </row>
    <row r="72" spans="5:8" ht="30" x14ac:dyDescent="0.25">
      <c r="E72" s="2">
        <v>6</v>
      </c>
      <c r="F72" s="2" t="s">
        <v>39</v>
      </c>
      <c r="G72" s="24" t="s">
        <v>40</v>
      </c>
      <c r="H72" s="2" t="s">
        <v>41</v>
      </c>
    </row>
    <row r="73" spans="5:8" x14ac:dyDescent="0.25">
      <c r="E73" s="2">
        <v>9</v>
      </c>
      <c r="F73" s="2">
        <v>20</v>
      </c>
      <c r="G73" s="24" t="s">
        <v>42</v>
      </c>
      <c r="H73" s="2" t="s">
        <v>43</v>
      </c>
    </row>
    <row r="74" spans="5:8" x14ac:dyDescent="0.25">
      <c r="E74" s="2">
        <v>9</v>
      </c>
      <c r="F74" s="2">
        <v>22</v>
      </c>
      <c r="G74" s="24" t="s">
        <v>44</v>
      </c>
      <c r="H74" s="2" t="s">
        <v>45</v>
      </c>
    </row>
  </sheetData>
  <mergeCells count="4">
    <mergeCell ref="H65:H68"/>
    <mergeCell ref="G65:G68"/>
    <mergeCell ref="E65:E68"/>
    <mergeCell ref="F65:F6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D1" sqref="D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D1" sqref="D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2024-07-16T05:06:17Z</dcterms:modified>
</cp:coreProperties>
</file>