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LAXMIKANT PRAMOD JANGALE -  SBI\"/>
    </mc:Choice>
  </mc:AlternateContent>
  <xr:revisionPtr revIDLastSave="0" documentId="13_ncr:1_{F22A440C-7548-4547-8EFA-98D32B845B0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X48" i="4" l="1"/>
  <c r="G31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S41" i="4" l="1"/>
  <c r="W45" i="4"/>
  <c r="W51" i="4" s="1"/>
  <c r="W46" i="4" l="1"/>
  <c r="W47" i="4"/>
</calcChain>
</file>

<file path=xl/sharedStrings.xml><?xml version="1.0" encoding="utf-8"?>
<sst xmlns="http://schemas.openxmlformats.org/spreadsheetml/2006/main" count="49" uniqueCount="41">
  <si>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</si>
  <si>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</si>
  <si>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</si>
  <si>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</si>
  <si>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</si>
  <si>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</si>
  <si>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</si>
  <si>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</si>
  <si>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</si>
  <si>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</si>
  <si>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</si>
  <si>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</si>
  <si>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</si>
  <si>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</si>
  <si>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</si>
  <si>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</si>
  <si>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</si>
  <si>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</si>
  <si>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</si>
  <si>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</si>
  <si>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</si>
  <si>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</si>
  <si>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</si>
  <si>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</si>
  <si>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</si>
  <si>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</si>
  <si>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</si>
  <si>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</si>
  <si>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</si>
  <si>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</si>
  <si>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</si>
  <si>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</si>
  <si>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</si>
  <si>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</si>
  <si>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</si>
  <si>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</si>
  <si>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</si>
  <si>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Belapur ) -  MR. LAXMIKANT PRAMOD JANGALE</t>
  </si>
  <si>
    <t>Agree BUA</t>
  </si>
  <si>
    <t>rate on BUA</t>
  </si>
  <si>
    <t>As per allottment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</si>
</sst>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86928</xdr:colOff>
      <xdr:row>39</xdr:row>
      <xdr:rowOff>124815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8084F0-E856-437C-9392-B6C96D4F8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21328" cy="7097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48823</xdr:colOff>
      <xdr:row>48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6ADFEC-77A7-411D-86C3-1E6A1067E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583223" cy="8030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42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F1D153-72C7-4EAF-AC18-635E168BE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7992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34</xdr:row>
      <xdr:rowOff>115147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D73C71-B13A-4C77-A430-CD9FEE288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0682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239349</xdr:colOff>
      <xdr:row>49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E0D972-58B3-4596-A0C1-87AFDA8F4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73749" cy="81640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277455</xdr:colOff>
      <xdr:row>39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92E314-B264-484C-BF0D-4B5EBD1E3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11855" cy="747816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40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A25235-7C8B-4FFC-A54A-843AFCEC2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611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B10" zoomScaleNormal="100" workbookViewId="0">
      <selection activeCell="W35" sqref="W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8.42578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359.16666666666669</v>
      </c>
      <c r="C3" s="44">
        <f>B3*1.2</f>
        <v>431</v>
      </c>
      <c r="D3" s="44">
        <f t="shared" ref="D3:D14" si="2">C3*1.2</f>
        <v>517.19999999999993</v>
      </c>
      <c r="E3" s="45">
        <f t="shared" ref="E3:E14" si="3">R3</f>
        <v>6200000</v>
      </c>
      <c r="F3" s="44">
        <f t="shared" ref="F3:F14" si="4">ROUND((E3/B3),0)</f>
        <v>17262</v>
      </c>
      <c r="G3" s="44">
        <f t="shared" ref="G3:G14" si="5">ROUND((E3/C3),0)</f>
        <v>14385</v>
      </c>
      <c r="H3" s="44">
        <f t="shared" ref="H3:H14" si="6">ROUND((E3/D3),0)</f>
        <v>11988</v>
      </c>
      <c r="I3" s="44" t="e">
        <f>#REF!</f>
        <v>#REF!</v>
      </c>
      <c r="J3" s="44">
        <f t="shared" ref="J3:J14" si="7">S3</f>
        <v>2024</v>
      </c>
      <c r="O3" s="46">
        <v>0</v>
      </c>
      <c r="P3" s="46">
        <v>431</v>
      </c>
      <c r="Q3" s="46">
        <f t="shared" ref="P3:Q14" si="8">P3/1.2</f>
        <v>359.16666666666669</v>
      </c>
      <c r="R3" s="47">
        <v>6200000</v>
      </c>
      <c r="S3" s="46">
        <v>2024</v>
      </c>
    </row>
    <row r="4" spans="1:20" x14ac:dyDescent="0.25">
      <c r="A4" s="4">
        <f t="shared" ref="A4:A9" si="9">N4</f>
        <v>0</v>
      </c>
      <c r="B4" s="4">
        <f t="shared" ref="B4:B9" si="10">Q4</f>
        <v>359.16666666666669</v>
      </c>
      <c r="C4" s="4">
        <f t="shared" ref="C4:C9" si="11">B4*1.2</f>
        <v>431</v>
      </c>
      <c r="D4" s="4">
        <f t="shared" ref="D4:D9" si="12">C4*1.2</f>
        <v>517.19999999999993</v>
      </c>
      <c r="E4" s="5">
        <f t="shared" ref="E4:E9" si="13">R4</f>
        <v>4600000</v>
      </c>
      <c r="F4" s="9">
        <f t="shared" ref="F4:F9" si="14">ROUND((E4/B4),0)</f>
        <v>12807</v>
      </c>
      <c r="G4" s="9">
        <f t="shared" ref="G4:G9" si="15">ROUND((E4/C4),0)</f>
        <v>10673</v>
      </c>
      <c r="H4" s="9">
        <f t="shared" ref="H4:H9" si="16">ROUND((E4/D4),0)</f>
        <v>8894</v>
      </c>
      <c r="I4" s="4" t="e">
        <f>#REF!</f>
        <v>#REF!</v>
      </c>
      <c r="J4" s="4">
        <f t="shared" ref="J4:J9" si="17">S4</f>
        <v>0</v>
      </c>
      <c r="O4">
        <v>0</v>
      </c>
      <c r="P4">
        <v>431</v>
      </c>
      <c r="Q4">
        <f t="shared" ref="Q4:Q9" si="18">P4/1.2</f>
        <v>359.16666666666669</v>
      </c>
      <c r="R4" s="2">
        <v>4600000</v>
      </c>
    </row>
    <row r="5" spans="1:20" x14ac:dyDescent="0.25">
      <c r="A5" s="4">
        <f t="shared" si="9"/>
        <v>0</v>
      </c>
      <c r="B5" s="4">
        <f t="shared" si="10"/>
        <v>359.16666666666669</v>
      </c>
      <c r="C5" s="4">
        <f t="shared" si="11"/>
        <v>431</v>
      </c>
      <c r="D5" s="4">
        <f t="shared" si="12"/>
        <v>517.19999999999993</v>
      </c>
      <c r="E5" s="5">
        <f t="shared" si="13"/>
        <v>4900000</v>
      </c>
      <c r="F5" s="9">
        <f t="shared" si="14"/>
        <v>13643</v>
      </c>
      <c r="G5" s="9">
        <f t="shared" si="15"/>
        <v>11369</v>
      </c>
      <c r="H5" s="9">
        <f t="shared" si="16"/>
        <v>9474</v>
      </c>
      <c r="I5" s="4" t="e">
        <f>#REF!</f>
        <v>#REF!</v>
      </c>
      <c r="J5" s="4">
        <f t="shared" si="17"/>
        <v>0</v>
      </c>
      <c r="O5">
        <v>0</v>
      </c>
      <c r="P5">
        <v>431</v>
      </c>
      <c r="Q5">
        <f t="shared" si="18"/>
        <v>359.16666666666669</v>
      </c>
      <c r="R5" s="2">
        <v>4900000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670</v>
      </c>
      <c r="C16" s="4">
        <f>B16*1.2</f>
        <v>804</v>
      </c>
      <c r="D16" s="4">
        <f t="shared" ref="D16:D28" si="34">C16*1.2</f>
        <v>964.8</v>
      </c>
      <c r="E16" s="5">
        <f t="shared" ref="E16:E28" si="35">R16</f>
        <v>12000000</v>
      </c>
      <c r="F16" s="9">
        <f t="shared" ref="F16:F28" si="36">ROUND((E16/B16),0)</f>
        <v>17910</v>
      </c>
      <c r="G16" s="9">
        <f t="shared" ref="G16:G28" si="37">ROUND((E16/C16),0)</f>
        <v>14925</v>
      </c>
      <c r="H16" s="9">
        <f t="shared" ref="H16:H28" si="38">ROUND((E16/D16),0)</f>
        <v>12438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670</v>
      </c>
      <c r="R16" s="2">
        <v>12000000</v>
      </c>
    </row>
    <row r="17" spans="1:24" x14ac:dyDescent="0.25">
      <c r="A17" s="4">
        <f t="shared" si="32"/>
        <v>0</v>
      </c>
      <c r="B17" s="4">
        <f t="shared" si="33"/>
        <v>358.33333333333337</v>
      </c>
      <c r="C17" s="4">
        <f t="shared" ref="C17:C28" si="41">B17*1.2</f>
        <v>430.00000000000006</v>
      </c>
      <c r="D17" s="4">
        <f t="shared" si="34"/>
        <v>516</v>
      </c>
      <c r="E17" s="5">
        <f t="shared" si="35"/>
        <v>6000000</v>
      </c>
      <c r="F17" s="9">
        <f t="shared" si="36"/>
        <v>16744</v>
      </c>
      <c r="G17" s="9">
        <f t="shared" si="37"/>
        <v>13953</v>
      </c>
      <c r="H17" s="9">
        <f t="shared" si="38"/>
        <v>11628</v>
      </c>
      <c r="I17" s="4" t="e">
        <f>#REF!</f>
        <v>#REF!</v>
      </c>
      <c r="J17" s="4">
        <f t="shared" si="39"/>
        <v>0</v>
      </c>
      <c r="O17">
        <v>0</v>
      </c>
      <c r="P17">
        <v>430</v>
      </c>
      <c r="Q17">
        <f t="shared" si="40"/>
        <v>358.33333333333337</v>
      </c>
      <c r="R17" s="2">
        <v>6000000</v>
      </c>
    </row>
    <row r="18" spans="1:24" x14ac:dyDescent="0.25">
      <c r="A18" s="4">
        <f t="shared" si="32"/>
        <v>0</v>
      </c>
      <c r="B18" s="4">
        <f t="shared" si="33"/>
        <v>550</v>
      </c>
      <c r="C18" s="4">
        <f t="shared" si="41"/>
        <v>660</v>
      </c>
      <c r="D18" s="4">
        <f t="shared" si="34"/>
        <v>792</v>
      </c>
      <c r="E18" s="5">
        <f t="shared" si="35"/>
        <v>7800000</v>
      </c>
      <c r="F18" s="9">
        <f t="shared" si="36"/>
        <v>14182</v>
      </c>
      <c r="G18" s="9">
        <f t="shared" si="37"/>
        <v>11818</v>
      </c>
      <c r="H18" s="9">
        <f t="shared" si="38"/>
        <v>9848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550</v>
      </c>
      <c r="R18" s="2">
        <v>7800000</v>
      </c>
    </row>
    <row r="19" spans="1:24" s="46" customFormat="1" x14ac:dyDescent="0.25">
      <c r="A19" s="44">
        <f t="shared" si="32"/>
        <v>0</v>
      </c>
      <c r="B19" s="44">
        <f t="shared" si="33"/>
        <v>200</v>
      </c>
      <c r="C19" s="44">
        <f t="shared" si="41"/>
        <v>240</v>
      </c>
      <c r="D19" s="44">
        <f t="shared" si="34"/>
        <v>288</v>
      </c>
      <c r="E19" s="45">
        <f t="shared" si="35"/>
        <v>4500000</v>
      </c>
      <c r="F19" s="44">
        <f t="shared" si="36"/>
        <v>22500</v>
      </c>
      <c r="G19" s="44">
        <f t="shared" si="37"/>
        <v>18750</v>
      </c>
      <c r="H19" s="44">
        <f t="shared" si="38"/>
        <v>15625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200</v>
      </c>
      <c r="R19" s="47">
        <v>4500000</v>
      </c>
    </row>
    <row r="20" spans="1:24" s="46" customFormat="1" x14ac:dyDescent="0.25">
      <c r="A20" s="44">
        <f t="shared" si="32"/>
        <v>0</v>
      </c>
      <c r="B20" s="44">
        <f t="shared" si="33"/>
        <v>770</v>
      </c>
      <c r="C20" s="44">
        <f t="shared" si="41"/>
        <v>924</v>
      </c>
      <c r="D20" s="44">
        <f t="shared" si="34"/>
        <v>1108.8</v>
      </c>
      <c r="E20" s="45">
        <f t="shared" si="35"/>
        <v>16500000</v>
      </c>
      <c r="F20" s="44">
        <f t="shared" si="36"/>
        <v>21429</v>
      </c>
      <c r="G20" s="44">
        <f t="shared" si="37"/>
        <v>17857</v>
      </c>
      <c r="H20" s="44">
        <f t="shared" si="38"/>
        <v>14881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770</v>
      </c>
      <c r="R20" s="47">
        <v>16500000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38</v>
      </c>
      <c r="F31" s="7">
        <v>40</v>
      </c>
      <c r="G31">
        <f>F31*10.764</f>
        <v>430.55999999999995</v>
      </c>
      <c r="S31" s="10"/>
      <c r="T31" s="10"/>
      <c r="U31" s="17" t="s">
        <v>15</v>
      </c>
      <c r="V31" s="18"/>
      <c r="W31" s="19">
        <f>W29-W30</f>
        <v>14500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26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34</v>
      </c>
      <c r="X34" s="24">
        <v>1998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37</v>
      </c>
      <c r="Q36" s="42"/>
      <c r="R36" s="42"/>
      <c r="S36" s="42"/>
      <c r="T36" s="43"/>
      <c r="U36" s="21" t="s">
        <v>20</v>
      </c>
      <c r="V36" s="23"/>
      <c r="W36" s="24">
        <f>90*W33/W35</f>
        <v>39</v>
      </c>
      <c r="X36" s="24"/>
    </row>
    <row r="37" spans="15:25" ht="15.75" x14ac:dyDescent="0.25">
      <c r="U37" s="17"/>
      <c r="V37" s="26"/>
      <c r="W37" s="27">
        <f>W36%</f>
        <v>0.39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975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1525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14500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20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16025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31</v>
      </c>
      <c r="V44" s="30"/>
      <c r="W44" s="25">
        <v>431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6906775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W45*0.98</f>
        <v>6768639.5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5525420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32">
        <f>W46*0.8</f>
        <v>5414911.6000000006</v>
      </c>
    </row>
    <row r="49" spans="21:24" ht="15.75" x14ac:dyDescent="0.25">
      <c r="U49" s="37" t="s">
        <v>26</v>
      </c>
      <c r="V49" s="38"/>
      <c r="W49" s="39">
        <f>W30*W44</f>
        <v>1077500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14389.114583333334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9" sqref="R1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11" sqref="U1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21" sqref="R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V25" sqref="V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1" sqref="T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2024-07-11T10:36:49Z</dcterms:modified>
</cp:coreProperties>
</file>