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Central Bank of India\Virar (E)\Shital Hanif Solanki\"/>
    </mc:Choice>
  </mc:AlternateContent>
  <xr:revisionPtr revIDLastSave="0" documentId="13_ncr:1_{E8533458-AF5C-4864-A221-8FB1D7FBAF9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I21" i="4" l="1"/>
  <c r="W2" i="4"/>
  <c r="U4" i="4" l="1"/>
  <c r="P4" i="4"/>
  <c r="O3" i="4"/>
  <c r="V2" i="4"/>
  <c r="U2" i="4"/>
  <c r="J19" i="4"/>
  <c r="P12" i="4" l="1"/>
  <c r="Q12" i="4" s="1"/>
  <c r="P11" i="4"/>
  <c r="Q11" i="4" s="1"/>
  <c r="Q10" i="4"/>
  <c r="P10" i="4"/>
  <c r="P9" i="4"/>
  <c r="Q9" i="4" s="1"/>
  <c r="P8" i="4"/>
  <c r="Q8" i="4" s="1"/>
  <c r="P7" i="4"/>
  <c r="P6" i="4"/>
  <c r="P5" i="4"/>
  <c r="Q4" i="4"/>
  <c r="P3" i="4"/>
  <c r="Q2" i="4"/>
  <c r="C13" i="4"/>
  <c r="C14" i="4"/>
  <c r="C15" i="4"/>
  <c r="Q3" i="4" l="1"/>
  <c r="Q7" i="4"/>
  <c r="Q5" i="4"/>
  <c r="P13" i="4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<sst xmlns="http://schemas.openxmlformats.org/spreadsheetml/2006/main" count="34" uniqueCount="31">
  <si>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</si>
  <si>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</si>
  <si>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</si>
  <si>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</si>
  <si>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</si>
  <si>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</si>
  <si>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</si>
  <si>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</si>
  <si>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</si>
  <si>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</si>
  <si>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</si>
  <si>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</si>
  <si>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</si>
  <si>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 xml:space="preserve">Flat No. 206, 2nd Floor, Building No 1, Wing - B, Darya Apartment, Beside Shani Mandir, Reti Bandar Road, Village - Gaskopri, Taluka - Vasai, District - Palghar, Virar (East), </t>
  </si>
  <si>
    <t>sbua</t>
  </si>
  <si>
    <t>mca</t>
  </si>
  <si>
    <t>fmv</t>
  </si>
  <si>
    <t>agreemetn  - 28.04.2014</t>
  </si>
  <si>
    <t>av</t>
  </si>
  <si>
    <t>8.75 lakhs</t>
  </si>
  <si>
    <t>ls - 9 to 11 lakhs</t>
  </si>
  <si>
    <t>mv</t>
  </si>
  <si>
    <t>19.05.23</t>
  </si>
  <si>
    <t>27.03.2024</t>
  </si>
  <si>
    <t>07.07.22</t>
  </si>
  <si>
    <t>rate on sbua</t>
  </si>
  <si>
    <t>Rate discounted as:</t>
  </si>
  <si>
    <t>1. The flat is in very poor condtion.</t>
  </si>
  <si>
    <t>2. The entrance to the building is very narrow.</t>
  </si>
  <si>
    <t>3. The building is located on hilly area.</t>
  </si>
  <si>
    <t>4. Copy of Occupation Certificate not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</si>
</sst>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" fontId="1" fillId="3" borderId="0" xfId="0" applyNumberFormat="1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409575</xdr:colOff>
      <xdr:row>45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2FE850-AB92-4B60-A869-579899FC9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87975" cy="814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30</xdr:col>
      <xdr:colOff>409575</xdr:colOff>
      <xdr:row>51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AFB6A7-B843-47C4-A107-BF6996F8F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8087975" cy="8658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409575</xdr:colOff>
      <xdr:row>43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DD52FA-EFA0-41C9-A79B-5B5DFE8CC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087975" cy="8143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334698</xdr:colOff>
      <xdr:row>47</xdr:row>
      <xdr:rowOff>172650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1C3C49-CC21-40BD-91B9-6820B97D1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478698" cy="8602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15</xdr:col>
      <xdr:colOff>277540</xdr:colOff>
      <xdr:row>50</xdr:row>
      <xdr:rowOff>144038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21033-7266-4B5E-A69A-D3562E79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9421540" cy="83355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21</xdr:col>
      <xdr:colOff>277540</xdr:colOff>
      <xdr:row>39</xdr:row>
      <xdr:rowOff>172511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C2A698-6603-4C22-A952-A849C6F4D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9421540" cy="7602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topLeftCell="E1" zoomScaleNormal="100" workbookViewId="0">
      <selection activeCell="I22" sqref="I2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3.140625" customWidth="1"/>
    <col min="21" max="21" width="10.7109375" bestFit="1" customWidth="1"/>
  </cols>
  <sheetData>
    <row r="1" spans="1:24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9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  <c r="T1" s="1" t="s">
        <v>21</v>
      </c>
    </row>
    <row r="2" spans="1:24" x14ac:dyDescent="0.25">
      <c r="A2" s="4">
        <f t="shared" ref="A2:A15" si="0">N2</f>
        <v>0</v>
      </c>
      <c r="B2" s="4">
        <f t="shared" ref="B2:B15" si="1">Q2</f>
        <v>250</v>
      </c>
      <c r="C2" s="4">
        <f>B2*1.2</f>
        <v>300</v>
      </c>
      <c r="D2" s="4">
        <f t="shared" ref="D2:D13" si="2">C2*1.2</f>
        <v>360</v>
      </c>
      <c r="E2" s="16">
        <f t="shared" ref="E2:E13" si="3">R2</f>
        <v>550000</v>
      </c>
      <c r="F2" s="10">
        <f t="shared" ref="F2:F13" si="4">ROUND((E2/B2),0)</f>
        <v>2200</v>
      </c>
      <c r="G2" s="10">
        <f t="shared" ref="G2:G13" si="5">ROUND((E2/C2),0)</f>
        <v>1833</v>
      </c>
      <c r="H2" s="15">
        <f t="shared" ref="H2:H13" si="6">ROUND((E2/D2),0)</f>
        <v>1528</v>
      </c>
      <c r="I2" s="4" t="e">
        <f>#REF!</f>
        <v>#REF!</v>
      </c>
      <c r="J2" s="4" t="str">
        <f t="shared" ref="J2:J13" si="7">S2</f>
        <v>27.03.2024</v>
      </c>
      <c r="O2">
        <v>0</v>
      </c>
      <c r="P2">
        <v>300</v>
      </c>
      <c r="Q2">
        <f t="shared" ref="Q2:Q12" si="8">P2/1.2</f>
        <v>250</v>
      </c>
      <c r="R2" s="2">
        <v>550000</v>
      </c>
      <c r="S2" s="8" t="s">
        <v>23</v>
      </c>
      <c r="T2" s="8">
        <v>698115</v>
      </c>
      <c r="U2" s="2">
        <f>R2+48900+7000</f>
        <v>605900</v>
      </c>
      <c r="V2">
        <f>U2/P2</f>
        <v>2019.6666666666667</v>
      </c>
      <c r="W2">
        <f>V2*1.05</f>
        <v>2120.65</v>
      </c>
      <c r="X2" s="11"/>
    </row>
    <row r="3" spans="1:24" x14ac:dyDescent="0.25">
      <c r="A3" s="4">
        <f t="shared" si="0"/>
        <v>0</v>
      </c>
      <c r="B3" s="4">
        <f t="shared" si="1"/>
        <v>225.745</v>
      </c>
      <c r="C3" s="4">
        <f t="shared" ref="C3:C15" si="9">B3*1.2</f>
        <v>270.89400000000001</v>
      </c>
      <c r="D3" s="4">
        <f t="shared" si="2"/>
        <v>325.07279999999997</v>
      </c>
      <c r="E3" s="16">
        <f t="shared" si="3"/>
        <v>1545000</v>
      </c>
      <c r="F3" s="10">
        <f t="shared" si="4"/>
        <v>6844</v>
      </c>
      <c r="G3" s="10">
        <f t="shared" si="5"/>
        <v>5703</v>
      </c>
      <c r="H3" s="10">
        <f t="shared" si="6"/>
        <v>4753</v>
      </c>
      <c r="I3" s="4" t="e">
        <f>#REF!</f>
        <v>#REF!</v>
      </c>
      <c r="J3" s="4" t="str">
        <f t="shared" si="7"/>
        <v>19.05.23</v>
      </c>
      <c r="O3">
        <f>30.2*10.764</f>
        <v>325.07279999999997</v>
      </c>
      <c r="P3">
        <f t="shared" ref="P3:P12" si="10">O3/1.2</f>
        <v>270.89400000000001</v>
      </c>
      <c r="Q3">
        <f t="shared" si="8"/>
        <v>225.745</v>
      </c>
      <c r="R3" s="2">
        <v>1545000</v>
      </c>
      <c r="S3" s="8" t="s">
        <v>22</v>
      </c>
      <c r="T3" s="8"/>
    </row>
    <row r="4" spans="1:24" x14ac:dyDescent="0.25">
      <c r="A4" s="4">
        <f t="shared" si="0"/>
        <v>0</v>
      </c>
      <c r="B4" s="4">
        <f t="shared" si="1"/>
        <v>262.55189999999999</v>
      </c>
      <c r="C4" s="4">
        <f t="shared" si="9"/>
        <v>315.06227999999999</v>
      </c>
      <c r="D4" s="4">
        <f t="shared" si="2"/>
        <v>378.07473599999997</v>
      </c>
      <c r="E4" s="16">
        <f t="shared" si="3"/>
        <v>825000</v>
      </c>
      <c r="F4" s="10">
        <f t="shared" si="4"/>
        <v>3142</v>
      </c>
      <c r="G4" s="10">
        <f t="shared" si="5"/>
        <v>2619</v>
      </c>
      <c r="H4" s="10">
        <f t="shared" si="6"/>
        <v>2182</v>
      </c>
      <c r="I4" s="4" t="e">
        <f>#REF!</f>
        <v>#REF!</v>
      </c>
      <c r="J4" s="4" t="str">
        <f t="shared" si="7"/>
        <v>07.07.22</v>
      </c>
      <c r="O4">
        <v>0</v>
      </c>
      <c r="P4">
        <f>29.27*10.764</f>
        <v>315.06227999999999</v>
      </c>
      <c r="Q4">
        <f t="shared" si="8"/>
        <v>262.55189999999999</v>
      </c>
      <c r="R4" s="2">
        <v>825000</v>
      </c>
      <c r="S4" s="8" t="s">
        <v>24</v>
      </c>
      <c r="T4" s="8">
        <v>837561</v>
      </c>
      <c r="U4" s="2">
        <f>R4+58660+8380</f>
        <v>892040</v>
      </c>
      <c r="X4" s="11"/>
    </row>
    <row r="5" spans="1:24" x14ac:dyDescent="0.25">
      <c r="A5" s="4">
        <f t="shared" si="0"/>
        <v>0</v>
      </c>
      <c r="B5" s="4">
        <f t="shared" si="1"/>
        <v>541.66666666666674</v>
      </c>
      <c r="C5" s="4">
        <f t="shared" si="9"/>
        <v>650.00000000000011</v>
      </c>
      <c r="D5" s="4">
        <f t="shared" si="2"/>
        <v>780.00000000000011</v>
      </c>
      <c r="E5" s="16">
        <f t="shared" si="3"/>
        <v>1000000</v>
      </c>
      <c r="F5" s="10">
        <f t="shared" si="4"/>
        <v>1846</v>
      </c>
      <c r="G5" s="10">
        <f t="shared" si="5"/>
        <v>1538</v>
      </c>
      <c r="H5" s="10">
        <f t="shared" si="6"/>
        <v>1282</v>
      </c>
      <c r="I5" s="4" t="e">
        <f>#REF!</f>
        <v>#REF!</v>
      </c>
      <c r="J5" s="4">
        <f t="shared" si="7"/>
        <v>0</v>
      </c>
      <c r="O5">
        <v>780</v>
      </c>
      <c r="P5">
        <f t="shared" si="10"/>
        <v>650</v>
      </c>
      <c r="Q5">
        <f t="shared" si="8"/>
        <v>541.66666666666674</v>
      </c>
      <c r="R5" s="2">
        <v>1000000</v>
      </c>
      <c r="S5" s="8"/>
      <c r="T5" s="8"/>
    </row>
    <row r="6" spans="1:24" x14ac:dyDescent="0.25">
      <c r="A6" s="4">
        <f t="shared" si="0"/>
        <v>0</v>
      </c>
      <c r="B6" s="4">
        <f t="shared" si="1"/>
        <v>450</v>
      </c>
      <c r="C6" s="4">
        <f t="shared" si="9"/>
        <v>540</v>
      </c>
      <c r="D6" s="4">
        <f t="shared" si="2"/>
        <v>648</v>
      </c>
      <c r="E6" s="16">
        <f t="shared" si="3"/>
        <v>1600000</v>
      </c>
      <c r="F6" s="10">
        <f t="shared" si="4"/>
        <v>3556</v>
      </c>
      <c r="G6" s="10">
        <f t="shared" si="5"/>
        <v>2963</v>
      </c>
      <c r="H6" s="10">
        <f t="shared" si="6"/>
        <v>2469</v>
      </c>
      <c r="I6" s="4" t="e">
        <f>#REF!</f>
        <v>#REF!</v>
      </c>
      <c r="J6" s="4">
        <f t="shared" si="7"/>
        <v>0</v>
      </c>
      <c r="O6">
        <v>0</v>
      </c>
      <c r="P6">
        <f t="shared" si="10"/>
        <v>0</v>
      </c>
      <c r="Q6">
        <v>450</v>
      </c>
      <c r="R6" s="2">
        <v>1600000</v>
      </c>
      <c r="S6" s="8"/>
      <c r="T6" s="8"/>
    </row>
    <row r="7" spans="1:24" x14ac:dyDescent="0.25">
      <c r="A7" s="4">
        <f t="shared" si="0"/>
        <v>0</v>
      </c>
      <c r="B7" s="4">
        <f t="shared" si="1"/>
        <v>260.41666666666669</v>
      </c>
      <c r="C7" s="4">
        <f t="shared" si="9"/>
        <v>312.5</v>
      </c>
      <c r="D7" s="4">
        <f t="shared" si="2"/>
        <v>375</v>
      </c>
      <c r="E7" s="16">
        <f t="shared" si="3"/>
        <v>1500000</v>
      </c>
      <c r="F7" s="10">
        <f t="shared" si="4"/>
        <v>5760</v>
      </c>
      <c r="G7" s="10">
        <f t="shared" si="5"/>
        <v>4800</v>
      </c>
      <c r="H7" s="15">
        <f t="shared" si="6"/>
        <v>4000</v>
      </c>
      <c r="I7" s="4" t="e">
        <f>#REF!</f>
        <v>#REF!</v>
      </c>
      <c r="J7" s="4">
        <f t="shared" si="7"/>
        <v>0</v>
      </c>
      <c r="O7">
        <v>375</v>
      </c>
      <c r="P7">
        <f t="shared" si="10"/>
        <v>312.5</v>
      </c>
      <c r="Q7">
        <f t="shared" si="8"/>
        <v>260.41666666666669</v>
      </c>
      <c r="R7" s="2">
        <v>1500000</v>
      </c>
      <c r="S7" s="8"/>
      <c r="T7" s="8"/>
    </row>
    <row r="8" spans="1:24" x14ac:dyDescent="0.25">
      <c r="A8" s="4">
        <f t="shared" si="0"/>
        <v>0</v>
      </c>
      <c r="B8" s="4">
        <f t="shared" si="1"/>
        <v>270.83333333333337</v>
      </c>
      <c r="C8" s="4">
        <f t="shared" si="9"/>
        <v>325.00000000000006</v>
      </c>
      <c r="D8" s="4">
        <f t="shared" si="2"/>
        <v>390.00000000000006</v>
      </c>
      <c r="E8" s="16">
        <f t="shared" si="3"/>
        <v>1800000</v>
      </c>
      <c r="F8" s="10">
        <f t="shared" si="4"/>
        <v>6646</v>
      </c>
      <c r="G8" s="10">
        <f t="shared" si="5"/>
        <v>5538</v>
      </c>
      <c r="H8" s="15">
        <f t="shared" si="6"/>
        <v>4615</v>
      </c>
      <c r="I8" s="4" t="e">
        <f>#REF!</f>
        <v>#REF!</v>
      </c>
      <c r="J8" s="4">
        <f t="shared" si="7"/>
        <v>0</v>
      </c>
      <c r="O8">
        <v>390</v>
      </c>
      <c r="P8">
        <f t="shared" si="10"/>
        <v>325</v>
      </c>
      <c r="Q8">
        <f t="shared" si="8"/>
        <v>270.83333333333337</v>
      </c>
      <c r="R8" s="2">
        <v>1800000</v>
      </c>
      <c r="S8" s="8"/>
      <c r="T8" s="8"/>
    </row>
    <row r="9" spans="1:24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16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  <c r="S9" s="8"/>
      <c r="T9" s="8"/>
    </row>
    <row r="10" spans="1:24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16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10"/>
        <v>0</v>
      </c>
      <c r="Q10">
        <f t="shared" si="8"/>
        <v>0</v>
      </c>
      <c r="R10" s="2">
        <v>0</v>
      </c>
      <c r="S10" s="8"/>
      <c r="T10" s="8"/>
    </row>
    <row r="11" spans="1:24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16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10"/>
        <v>0</v>
      </c>
      <c r="Q11">
        <f t="shared" si="8"/>
        <v>0</v>
      </c>
      <c r="R11" s="2">
        <v>0</v>
      </c>
      <c r="S11" s="8"/>
      <c r="T11" s="8"/>
    </row>
    <row r="12" spans="1:24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10"/>
        <v>0</v>
      </c>
      <c r="Q12">
        <f t="shared" si="8"/>
        <v>0</v>
      </c>
      <c r="R12" s="2">
        <v>0</v>
      </c>
      <c r="S12" s="8"/>
      <c r="T12" s="8"/>
    </row>
    <row r="13" spans="1:24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4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4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H17" t="s">
        <v>13</v>
      </c>
    </row>
    <row r="18" spans="7:24" x14ac:dyDescent="0.25">
      <c r="H18" t="s">
        <v>15</v>
      </c>
      <c r="I18">
        <v>243</v>
      </c>
    </row>
    <row r="19" spans="7:24" x14ac:dyDescent="0.25">
      <c r="H19" t="s">
        <v>14</v>
      </c>
      <c r="I19">
        <v>350</v>
      </c>
      <c r="J19">
        <f>I19/I18</f>
        <v>1.440329218106996</v>
      </c>
    </row>
    <row r="20" spans="7:24" x14ac:dyDescent="0.25">
      <c r="H20" t="s">
        <v>25</v>
      </c>
      <c r="I20">
        <v>2700</v>
      </c>
    </row>
    <row r="21" spans="7:24" x14ac:dyDescent="0.25">
      <c r="H21" t="s">
        <v>16</v>
      </c>
      <c r="I21">
        <f>I20*I19</f>
        <v>945000</v>
      </c>
    </row>
    <row r="22" spans="7:24" x14ac:dyDescent="0.25">
      <c r="O22" s="17" t="s">
        <v>26</v>
      </c>
    </row>
    <row r="23" spans="7:24" x14ac:dyDescent="0.25">
      <c r="O23" t="s">
        <v>27</v>
      </c>
    </row>
    <row r="24" spans="7:24" x14ac:dyDescent="0.25">
      <c r="G24" s="6"/>
      <c r="H24" s="6"/>
      <c r="O24" t="s">
        <v>28</v>
      </c>
    </row>
    <row r="25" spans="7:24" x14ac:dyDescent="0.25">
      <c r="O25" t="s">
        <v>29</v>
      </c>
    </row>
    <row r="26" spans="7:24" x14ac:dyDescent="0.25">
      <c r="H26" t="s">
        <v>17</v>
      </c>
      <c r="O26" t="s">
        <v>30</v>
      </c>
      <c r="P26" s="11"/>
      <c r="R26" s="13"/>
      <c r="T26" s="11"/>
      <c r="U26" s="11"/>
      <c r="V26" s="11"/>
      <c r="W26" s="11"/>
      <c r="X26" s="11"/>
    </row>
    <row r="27" spans="7:24" x14ac:dyDescent="0.25">
      <c r="H27" t="s">
        <v>18</v>
      </c>
      <c r="I27" t="s">
        <v>19</v>
      </c>
      <c r="P27" s="11"/>
      <c r="R27" s="14"/>
      <c r="T27" s="14"/>
      <c r="U27" s="14"/>
      <c r="V27" s="11"/>
      <c r="W27" s="11"/>
      <c r="X27" s="11"/>
    </row>
    <row r="28" spans="7:24" x14ac:dyDescent="0.25">
      <c r="H28" t="s">
        <v>20</v>
      </c>
      <c r="P28" s="11"/>
      <c r="Q28" s="11"/>
      <c r="R28" s="11"/>
      <c r="T28" s="11"/>
      <c r="U28" s="11"/>
      <c r="V28" s="11"/>
      <c r="W28" s="11"/>
      <c r="X28" s="11"/>
    </row>
    <row r="29" spans="7:24" x14ac:dyDescent="0.25"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2"/>
      <c r="T30" s="12"/>
      <c r="U30" s="12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T33" s="11"/>
      <c r="U33" s="11"/>
      <c r="V33" s="11"/>
      <c r="W33" s="11"/>
      <c r="X33" s="11"/>
    </row>
    <row r="34" spans="16:24" x14ac:dyDescent="0.25">
      <c r="P34" s="11"/>
      <c r="Q34" s="11"/>
      <c r="R34" s="11"/>
      <c r="S34" s="6"/>
      <c r="T34" s="11"/>
      <c r="U34" s="11"/>
      <c r="V34" s="11"/>
      <c r="W34" s="11"/>
      <c r="X34" s="11"/>
    </row>
    <row r="35" spans="16:24" x14ac:dyDescent="0.25">
      <c r="P35" s="11"/>
      <c r="Q35" s="11"/>
      <c r="R35" s="11"/>
      <c r="S35" s="6"/>
      <c r="T35" s="11"/>
      <c r="U35" s="11"/>
      <c r="V35" s="11"/>
      <c r="W35" s="11"/>
      <c r="X35" s="11"/>
    </row>
    <row r="36" spans="16:24" x14ac:dyDescent="0.25">
      <c r="Q36" s="11"/>
      <c r="R36" s="11"/>
    </row>
    <row r="37" spans="16:24" x14ac:dyDescent="0.25">
      <c r="Q37" s="11"/>
      <c r="R37" s="11"/>
      <c r="T37" s="6"/>
    </row>
    <row r="38" spans="16:24" x14ac:dyDescent="0.25">
      <c r="P38" s="11"/>
      <c r="Q38" s="11"/>
      <c r="R38" s="11"/>
      <c r="S38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"/>
  <sheetViews>
    <sheetView topLeftCell="A7" zoomScaleNormal="100" workbookViewId="0">
      <selection activeCell="A8" sqref="A8"/>
    </sheetView>
  </sheetViews>
  <sheetFormatPr defaultRowHeight="15" x14ac:dyDescent="0.25"/>
  <sheetData>
    <row r="8" spans="1:1" x14ac:dyDescent="0.25">
      <c r="A8" s="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2024-07-13T06:51:59Z</dcterms:modified>
</cp:coreProperties>
</file>