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720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9" sheetId="12" r:id="rId7"/>
    <sheet name="Sheet4" sheetId="13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" i="1" l="1"/>
  <c r="D16" i="1"/>
  <c r="B18" i="1"/>
  <c r="B8" i="1" l="1"/>
  <c r="D31" i="1"/>
  <c r="G31" i="1"/>
  <c r="G27" i="1" l="1"/>
  <c r="G30" i="1"/>
  <c r="G29" i="1"/>
  <c r="D28" i="1"/>
  <c r="H28" i="1"/>
  <c r="G28" i="1"/>
  <c r="H13" i="1"/>
  <c r="I20" i="1"/>
  <c r="I19" i="1"/>
  <c r="G19" i="1"/>
  <c r="G49" i="1"/>
  <c r="E50" i="1"/>
  <c r="E49" i="1"/>
  <c r="E48" i="1"/>
  <c r="E47" i="1"/>
  <c r="F5" i="1"/>
  <c r="F7" i="1" s="1"/>
  <c r="J32" i="1"/>
  <c r="J26" i="1" l="1"/>
  <c r="J31" i="1" l="1"/>
  <c r="J30" i="1"/>
  <c r="J29" i="1" l="1"/>
  <c r="J28" i="1"/>
  <c r="J27" i="1"/>
  <c r="G38" i="1"/>
  <c r="H38" i="1" s="1"/>
  <c r="G37" i="1"/>
  <c r="H37" i="1" s="1"/>
  <c r="D38" i="1"/>
  <c r="D37" i="1"/>
  <c r="G36" i="1"/>
  <c r="G35" i="1"/>
  <c r="I35" i="1" s="1"/>
  <c r="G34" i="1"/>
  <c r="I34" i="1" s="1"/>
  <c r="H26" i="1" l="1"/>
  <c r="H27" i="1"/>
  <c r="H29" i="1"/>
  <c r="H30" i="1"/>
  <c r="H31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H3" i="1" l="1"/>
  <c r="B10" i="1" l="1"/>
  <c r="B5" i="1" l="1"/>
  <c r="B11" i="1" l="1"/>
  <c r="B6" i="1"/>
  <c r="B14" i="1"/>
  <c r="B12" i="1" l="1"/>
  <c r="B13" i="1" s="1"/>
  <c r="B15" i="1" s="1"/>
  <c r="B17" i="1" l="1"/>
  <c r="B20" i="1" l="1"/>
  <c r="F21" i="1"/>
  <c r="F20" i="1"/>
  <c r="B19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<sst xmlns="http://schemas.openxmlformats.org/spreadsheetml/2006/main" count="30" uniqueCount="28">
  <si>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</si>
  <si>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</si>
  <si>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</si>
  <si>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</si>
  <si>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</si>
  <si>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</si>
  <si>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</si>
  <si>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</si>
  <si>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</si>
  <si>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</si>
  <si>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</si>
  <si>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</si>
  <si>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</si>
  <si>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</si>
  <si>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</si>
  <si>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</si>
  <si>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</si>
  <si>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</si>
  <si>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</si>
  <si>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</si>
  <si>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</si>
  <si>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</si>
  <si>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</si>
  <si>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</si>
  <si>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 Carpet area</t>
  </si>
  <si>
    <t>Built up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</si>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</sst>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305523</xdr:colOff>
      <xdr:row>32</xdr:row>
      <xdr:rowOff>86588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03F397-DFCE-40AE-AE32-01F00658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2323" cy="618258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400787</xdr:colOff>
      <xdr:row>35</xdr:row>
      <xdr:rowOff>143826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E659D9-7D64-407D-9232-BFA56DA93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277587" cy="681132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295997</xdr:colOff>
      <xdr:row>40</xdr:row>
      <xdr:rowOff>124879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D608FB-0019-4520-BE51-29292118E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172797" cy="7554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306714</xdr:colOff>
      <xdr:row>30</xdr:row>
      <xdr:rowOff>86535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2C2310-26E4-4235-A1B3-058FA6F3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7914" cy="58015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22</xdr:col>
      <xdr:colOff>459114</xdr:colOff>
      <xdr:row>31</xdr:row>
      <xdr:rowOff>48435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09542D-B650-4392-91A2-F586CC01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52400"/>
          <a:ext cx="13717914" cy="58015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22</xdr:col>
      <xdr:colOff>478188</xdr:colOff>
      <xdr:row>76</xdr:row>
      <xdr:rowOff>144038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341609-CDD2-4A9B-B68A-05C4E6B0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86500"/>
          <a:ext cx="13889388" cy="8335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401722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005FC9-B9BC-4D46-922B-E65F337D9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84122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268354</xdr:colOff>
      <xdr:row>41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AD938-9D22-4BB5-9836-A41757E38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50754" cy="7868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563925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FBFD6-038F-4FA1-942F-E22045BE3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75125" cy="8097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87694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EE1173-C3BD-411D-AF38-2542F658B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08494" cy="8297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2211CE-1F66-4491-8E2D-575B642BC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tabSelected="1" zoomScaleNormal="100" workbookViewId="0">
      <selection activeCell="D18" sqref="D18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12</v>
      </c>
      <c r="I2" s="6"/>
      <c r="L2" s="5"/>
      <c r="O2" s="6"/>
    </row>
    <row r="3" spans="1:15" ht="16.5" x14ac:dyDescent="0.3">
      <c r="A3" s="27" t="s">
        <v>0</v>
      </c>
      <c r="B3" s="33">
        <v>75000</v>
      </c>
      <c r="C3" s="33"/>
      <c r="D3" s="30"/>
      <c r="E3" s="10"/>
      <c r="F3" s="5">
        <v>1989</v>
      </c>
      <c r="G3" s="7">
        <v>2024</v>
      </c>
      <c r="H3" s="8">
        <f>G3-F3</f>
        <v>35</v>
      </c>
      <c r="I3" s="6"/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23</v>
      </c>
      <c r="G4" t="s">
        <v>25</v>
      </c>
      <c r="I4" s="6"/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72000</v>
      </c>
      <c r="C5" s="33"/>
      <c r="D5" s="30"/>
      <c r="E5" s="16"/>
      <c r="F5" s="16">
        <f>G5/1.2</f>
        <v>2344.166666666667</v>
      </c>
      <c r="G5" s="19">
        <v>2813</v>
      </c>
      <c r="H5" s="22"/>
      <c r="I5" s="36"/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>
        <v>89000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35</v>
      </c>
      <c r="C7" s="29"/>
      <c r="D7" s="41"/>
      <c r="E7" s="53"/>
      <c r="F7" s="16">
        <f>F6*F5</f>
        <v>208630833.33333337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25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52.5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0.52500000000000002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1575</v>
      </c>
      <c r="C12" s="33"/>
      <c r="D12" s="44"/>
      <c r="E12" s="1"/>
      <c r="F12" s="10" t="s">
        <v>24</v>
      </c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1425</v>
      </c>
      <c r="C13" s="33"/>
      <c r="D13" s="44"/>
      <c r="E13" s="1"/>
      <c r="F13" s="10">
        <v>1894</v>
      </c>
      <c r="G13" s="21">
        <v>38</v>
      </c>
      <c r="H13" s="21">
        <f>G13+F13</f>
        <v>1932</v>
      </c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72000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73425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22</v>
      </c>
      <c r="B16" s="45">
        <v>2813</v>
      </c>
      <c r="C16" s="45">
        <v>3000</v>
      </c>
      <c r="D16" s="46">
        <f>C16*B16</f>
        <v>8439000</v>
      </c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206544525</v>
      </c>
      <c r="C17" s="47">
        <v>52565</v>
      </c>
      <c r="D17" s="48">
        <f>C17*B16</f>
        <v>147865345</v>
      </c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26</v>
      </c>
      <c r="B18" s="47">
        <f>B17*0.98</f>
        <v>202413634.5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27</v>
      </c>
      <c r="B19" s="47">
        <f>B17*0.8</f>
        <v>165235620</v>
      </c>
      <c r="C19" s="47"/>
      <c r="D19" s="48"/>
      <c r="E19" s="10"/>
      <c r="F19" s="21">
        <v>196900000</v>
      </c>
      <c r="G19" s="21">
        <f>F19/G5</f>
        <v>69996.445076430857</v>
      </c>
      <c r="H19" s="20"/>
      <c r="I19" s="10">
        <f>2022-1997</f>
        <v>25</v>
      </c>
      <c r="N19" s="20"/>
      <c r="O19" s="10"/>
    </row>
    <row r="20" spans="1:15" ht="16.5" x14ac:dyDescent="0.3">
      <c r="A20" s="45" t="s">
        <v>15</v>
      </c>
      <c r="B20" s="49">
        <f>B17*0.03/12</f>
        <v>516361.3125</v>
      </c>
      <c r="C20" s="47"/>
      <c r="D20" s="47"/>
      <c r="E20" s="10"/>
      <c r="F20" s="10">
        <f>B17-F19</f>
        <v>9644525</v>
      </c>
      <c r="I20">
        <f>2023-1997</f>
        <v>26</v>
      </c>
    </row>
    <row r="21" spans="1:15" x14ac:dyDescent="0.25">
      <c r="B21" s="18"/>
      <c r="C21" s="18"/>
      <c r="F21">
        <f>B17/F19</f>
        <v>1.048981843575419</v>
      </c>
    </row>
    <row r="22" spans="1:15" x14ac:dyDescent="0.25">
      <c r="B22" s="18"/>
      <c r="C22" s="18"/>
    </row>
    <row r="24" spans="1:15" x14ac:dyDescent="0.25">
      <c r="D24" t="s">
        <v>13</v>
      </c>
    </row>
    <row r="25" spans="1:15" x14ac:dyDescent="0.25">
      <c r="B25" s="50" t="s">
        <v>19</v>
      </c>
      <c r="C25" s="50" t="s">
        <v>14</v>
      </c>
      <c r="D25" s="51" t="s">
        <v>20</v>
      </c>
      <c r="E25" s="51"/>
      <c r="F25" s="51" t="s">
        <v>11</v>
      </c>
      <c r="G25" s="51" t="s">
        <v>16</v>
      </c>
      <c r="H25" s="51" t="s">
        <v>17</v>
      </c>
      <c r="I25" s="51" t="s">
        <v>18</v>
      </c>
      <c r="J25" s="51"/>
    </row>
    <row r="26" spans="1:15" ht="17.25" x14ac:dyDescent="0.3">
      <c r="B26" s="50"/>
      <c r="C26" s="50"/>
      <c r="D26" s="51">
        <v>2310</v>
      </c>
      <c r="E26" s="51"/>
      <c r="F26" s="51">
        <v>170000000</v>
      </c>
      <c r="G26" s="16"/>
      <c r="H26" s="16">
        <f>F26/D26</f>
        <v>73593.073593073597</v>
      </c>
      <c r="I26" s="16" t="e">
        <f t="shared" ref="I26:I32" si="0">F26/B26</f>
        <v>#DIV/0!</v>
      </c>
      <c r="J26" s="51" t="e">
        <f>B26/C26</f>
        <v>#DIV/0!</v>
      </c>
      <c r="K26" s="26"/>
    </row>
    <row r="27" spans="1:15" ht="17.25" x14ac:dyDescent="0.3">
      <c r="B27" s="50"/>
      <c r="C27" s="50">
        <v>2000</v>
      </c>
      <c r="D27" s="51">
        <v>2499</v>
      </c>
      <c r="E27" s="51"/>
      <c r="F27" s="51">
        <v>150000000</v>
      </c>
      <c r="G27" s="16">
        <f>F27/C27</f>
        <v>75000</v>
      </c>
      <c r="H27" s="16">
        <f>F27/D27</f>
        <v>60024.009603841536</v>
      </c>
      <c r="I27" s="16" t="e">
        <f t="shared" si="0"/>
        <v>#DIV/0!</v>
      </c>
      <c r="J27" s="51">
        <f t="shared" ref="J27:J32" si="1">D27/C27</f>
        <v>1.2495000000000001</v>
      </c>
      <c r="K27" s="26"/>
    </row>
    <row r="28" spans="1:15" x14ac:dyDescent="0.25">
      <c r="B28" s="50"/>
      <c r="C28" s="50">
        <v>1310</v>
      </c>
      <c r="D28" s="51">
        <f>C28*1.2</f>
        <v>1572</v>
      </c>
      <c r="E28" s="51"/>
      <c r="F28" s="16">
        <v>132500000</v>
      </c>
      <c r="G28" s="16">
        <f>F28/C28</f>
        <v>101145.03816793892</v>
      </c>
      <c r="H28" s="16">
        <f>F28/D28</f>
        <v>84287.531806615778</v>
      </c>
      <c r="I28" s="16" t="e">
        <f t="shared" si="0"/>
        <v>#DIV/0!</v>
      </c>
      <c r="J28" s="51">
        <f t="shared" si="1"/>
        <v>1.2</v>
      </c>
    </row>
    <row r="29" spans="1:15" x14ac:dyDescent="0.25">
      <c r="B29" s="50"/>
      <c r="C29" s="50">
        <v>1362</v>
      </c>
      <c r="D29" s="51"/>
      <c r="E29" s="51"/>
      <c r="F29" s="16">
        <v>140000000</v>
      </c>
      <c r="G29" s="16">
        <f>F29/C29</f>
        <v>102790.01468428782</v>
      </c>
      <c r="H29" s="16" t="e">
        <f t="shared" ref="H29:H32" si="2">F29/D29</f>
        <v>#DIV/0!</v>
      </c>
      <c r="I29" s="16" t="e">
        <f t="shared" si="0"/>
        <v>#DIV/0!</v>
      </c>
      <c r="J29" s="51">
        <f t="shared" si="1"/>
        <v>0</v>
      </c>
    </row>
    <row r="30" spans="1:15" x14ac:dyDescent="0.25">
      <c r="B30" s="50"/>
      <c r="C30" s="50">
        <v>2200</v>
      </c>
      <c r="D30" s="51"/>
      <c r="E30" s="51"/>
      <c r="F30" s="16">
        <v>250000000</v>
      </c>
      <c r="G30" s="16">
        <f>F30/C30</f>
        <v>113636.36363636363</v>
      </c>
      <c r="H30" s="16" t="e">
        <f t="shared" si="2"/>
        <v>#DIV/0!</v>
      </c>
      <c r="I30" s="16" t="e">
        <f t="shared" si="0"/>
        <v>#DIV/0!</v>
      </c>
      <c r="J30" s="51">
        <f t="shared" si="1"/>
        <v>0</v>
      </c>
    </row>
    <row r="31" spans="1:15" x14ac:dyDescent="0.25">
      <c r="B31" s="50"/>
      <c r="C31" s="50">
        <v>2691</v>
      </c>
      <c r="D31" s="51">
        <f>C31*1.2</f>
        <v>3229.2</v>
      </c>
      <c r="E31" s="51"/>
      <c r="F31" s="16">
        <v>240000000</v>
      </c>
      <c r="G31" s="16">
        <f>F31/C31</f>
        <v>89186.176142697877</v>
      </c>
      <c r="H31" s="16">
        <f t="shared" si="2"/>
        <v>74321.813452248243</v>
      </c>
      <c r="I31" s="16" t="e">
        <f t="shared" si="0"/>
        <v>#DIV/0!</v>
      </c>
      <c r="J31" s="51">
        <f t="shared" si="1"/>
        <v>1.2</v>
      </c>
    </row>
    <row r="32" spans="1:15" x14ac:dyDescent="0.25">
      <c r="B32" s="50"/>
      <c r="C32" s="50"/>
      <c r="D32" s="51"/>
      <c r="E32" s="51"/>
      <c r="F32" s="16"/>
      <c r="G32" s="16"/>
      <c r="H32" s="16" t="e">
        <f t="shared" si="2"/>
        <v>#DIV/0!</v>
      </c>
      <c r="I32" s="16" t="e">
        <f t="shared" si="0"/>
        <v>#DIV/0!</v>
      </c>
      <c r="J32" s="51" t="e">
        <f t="shared" si="1"/>
        <v>#DIV/0!</v>
      </c>
    </row>
    <row r="33" spans="1:9" x14ac:dyDescent="0.25">
      <c r="B33" s="13" t="s">
        <v>21</v>
      </c>
    </row>
    <row r="34" spans="1:9" x14ac:dyDescent="0.25">
      <c r="B34" s="50">
        <v>2813</v>
      </c>
      <c r="C34" s="50">
        <v>272500000</v>
      </c>
      <c r="D34" s="51">
        <f>C34/B34</f>
        <v>96871.667259153925</v>
      </c>
      <c r="E34" s="51">
        <v>163500000</v>
      </c>
      <c r="F34" s="51">
        <v>30000</v>
      </c>
      <c r="G34" s="16">
        <f>F34+E34+C34</f>
        <v>436030000</v>
      </c>
      <c r="H34" s="51">
        <f>G34/B34</f>
        <v>155005.33238535371</v>
      </c>
      <c r="I34" s="16" t="e">
        <f>G34/A34</f>
        <v>#DIV/0!</v>
      </c>
    </row>
    <row r="35" spans="1:9" x14ac:dyDescent="0.25">
      <c r="B35" s="50">
        <v>1678</v>
      </c>
      <c r="C35" s="50">
        <v>107900000</v>
      </c>
      <c r="D35" s="51">
        <f>C35/B35</f>
        <v>64302.741358760431</v>
      </c>
      <c r="E35" s="51">
        <v>6474000</v>
      </c>
      <c r="F35" s="51">
        <v>30000</v>
      </c>
      <c r="G35" s="16">
        <f>F35+E35+C35</f>
        <v>114404000</v>
      </c>
      <c r="H35" s="51">
        <f>G35/B35</f>
        <v>68178.784266984512</v>
      </c>
      <c r="I35" s="16" t="e">
        <f>G35/A35</f>
        <v>#DIV/0!</v>
      </c>
    </row>
    <row r="36" spans="1:9" x14ac:dyDescent="0.25">
      <c r="B36" s="50">
        <v>2155</v>
      </c>
      <c r="C36" s="50">
        <v>156500000</v>
      </c>
      <c r="D36" s="51">
        <f>C36/B36</f>
        <v>72621.809744779588</v>
      </c>
      <c r="E36" s="51">
        <v>7825200</v>
      </c>
      <c r="F36" s="51">
        <v>30000</v>
      </c>
      <c r="G36" s="16">
        <f>F36+E36+C36</f>
        <v>164355200</v>
      </c>
      <c r="H36" s="51">
        <f>G36/B36</f>
        <v>76266.914153132253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419540</v>
      </c>
      <c r="F37" s="51">
        <v>30000</v>
      </c>
      <c r="G37" s="16">
        <f>F37+E37+C37</f>
        <v>449540</v>
      </c>
      <c r="H37" s="51" t="e">
        <f>G37/B37</f>
        <v>#DIV/0!</v>
      </c>
      <c r="I37" s="51"/>
    </row>
    <row r="38" spans="1:9" ht="15.75" x14ac:dyDescent="0.25">
      <c r="A38" s="11"/>
      <c r="B38" s="50"/>
      <c r="C38" s="50"/>
      <c r="D38" s="51" t="e">
        <f>C38/B38</f>
        <v>#DIV/0!</v>
      </c>
      <c r="E38" s="51">
        <v>210000</v>
      </c>
      <c r="F38" s="51">
        <v>30000</v>
      </c>
      <c r="G38" s="16">
        <f>F38+E38+C38</f>
        <v>240000</v>
      </c>
      <c r="H38" s="51" t="e">
        <f>G38/B38</f>
        <v>#DIV/0!</v>
      </c>
      <c r="I38" s="5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43" spans="1:9" ht="15.75" x14ac:dyDescent="0.25">
      <c r="A43" s="11"/>
    </row>
    <row r="47" spans="1:9" x14ac:dyDescent="0.25">
      <c r="C47" s="13">
        <v>426</v>
      </c>
      <c r="D47">
        <v>7500000</v>
      </c>
      <c r="E47">
        <f>D47/C47</f>
        <v>17605.633802816901</v>
      </c>
      <c r="G47">
        <v>447</v>
      </c>
    </row>
    <row r="48" spans="1:9" x14ac:dyDescent="0.25">
      <c r="C48" s="13">
        <v>479</v>
      </c>
      <c r="D48">
        <v>8400000</v>
      </c>
      <c r="E48">
        <f>D48/C48</f>
        <v>17536.534446764093</v>
      </c>
      <c r="G48">
        <v>20500</v>
      </c>
    </row>
    <row r="49" spans="3:7" x14ac:dyDescent="0.25">
      <c r="C49" s="13">
        <v>367</v>
      </c>
      <c r="D49">
        <v>8500000</v>
      </c>
      <c r="E49">
        <f>D49/C49</f>
        <v>23160.762942779293</v>
      </c>
      <c r="G49">
        <f>G48*G47</f>
        <v>9163500</v>
      </c>
    </row>
    <row r="50" spans="3:7" x14ac:dyDescent="0.25">
      <c r="C50" s="13">
        <v>447</v>
      </c>
      <c r="D50">
        <v>8900000</v>
      </c>
      <c r="E50">
        <f>D50/C50</f>
        <v>19910.514541387023</v>
      </c>
    </row>
    <row r="63" spans="3:7" x14ac:dyDescent="0.25">
      <c r="D63" s="10"/>
      <c r="E63" s="10"/>
      <c r="F63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5" sqref="F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4" sqref="A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Sheet9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2024-07-12T08:38:29Z</dcterms:modified>
</cp:coreProperties>
</file>