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Binu Nair\"/>
    </mc:Choice>
  </mc:AlternateContent>
  <xr:revisionPtr revIDLastSave="0" documentId="13_ncr:1_{7639169F-8DDB-4EA1-89BC-975F4E77585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8" i="4" l="1"/>
  <c r="U8" i="4"/>
  <c r="Q10" i="4"/>
  <c r="Q11" i="4"/>
  <c r="Q12" i="4"/>
  <c r="Q13" i="4"/>
  <c r="Q14" i="4"/>
  <c r="Q15" i="4"/>
  <c r="Q9" i="4"/>
  <c r="C3" i="4"/>
  <c r="C4" i="4"/>
  <c r="C5" i="4"/>
  <c r="C6" i="4"/>
  <c r="C7" i="4"/>
  <c r="C16" i="4"/>
  <c r="C2" i="4"/>
  <c r="Q8" i="4"/>
  <c r="Q7" i="4"/>
  <c r="Q6" i="4"/>
  <c r="Q3" i="4"/>
  <c r="T8" i="4"/>
  <c r="S8" i="4"/>
  <c r="P8" i="4"/>
  <c r="P7" i="4"/>
  <c r="T6" i="4"/>
  <c r="S6" i="4"/>
  <c r="P6" i="4"/>
  <c r="P21" i="4"/>
  <c r="I21" i="4"/>
  <c r="P12" i="4" l="1"/>
  <c r="P11" i="4"/>
  <c r="P10" i="4"/>
  <c r="P9" i="4"/>
  <c r="P5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<sst xmlns="http://schemas.openxmlformats.org/spreadsheetml/2006/main" count="23" uniqueCount="20">
  <si>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</si>
  <si>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</si>
  <si>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</si>
  <si>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</si>
  <si>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</si>
  <si>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</si>
  <si>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</si>
  <si>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</si>
  <si>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</si>
  <si>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</si>
  <si>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</si>
  <si>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</si>
  <si>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</si>
  <si>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3F, 3rd Floor, Sharon Apartments , I C Colony, Village - Eksar, Borivali West,</t>
  </si>
  <si>
    <t>bua</t>
  </si>
  <si>
    <t>yoc - form No. 37</t>
  </si>
  <si>
    <t>rate</t>
  </si>
  <si>
    <t>fmv</t>
  </si>
  <si>
    <t>mca</t>
  </si>
  <si>
    <t>ls - 1 to 1.1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</si>
</sst>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A5C7F-1C90-4600-93D1-FB0B39FB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325171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6F901-C12E-438E-BA4B-F0BBDFD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69171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334698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E7C90-C7A9-44A3-8035-9D22429B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78698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44</xdr:row>
      <xdr:rowOff>105886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F46DF-2990-4F87-B6FC-0186C6F4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7964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76D43-7234-4C07-946E-B7E36E78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F991D-86DC-410B-AA62-16F667B7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F6A33-57F0-4A7A-9E26-66CB607A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5703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455</v>
      </c>
      <c r="C2" s="4">
        <f>B2*1.2</f>
        <v>546</v>
      </c>
      <c r="D2" s="4">
        <f t="shared" ref="D2:D13" si="2">C2*1.2</f>
        <v>655.19999999999993</v>
      </c>
      <c r="E2" s="5">
        <f t="shared" ref="E2:E13" si="3">R2</f>
        <v>13500000</v>
      </c>
      <c r="F2" s="10">
        <f t="shared" ref="F2:F13" si="4">ROUND((E2/B2),0)</f>
        <v>29670</v>
      </c>
      <c r="G2" s="10">
        <f t="shared" ref="G2:G13" si="5">ROUND((E2/C2),0)</f>
        <v>24725</v>
      </c>
      <c r="H2" s="10">
        <f t="shared" ref="H2:H13" si="6">ROUND((E2/D2),0)</f>
        <v>20604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455</v>
      </c>
      <c r="R2" s="2">
        <v>13500000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762.5</v>
      </c>
      <c r="C3" s="4">
        <f t="shared" ref="C3:C14" si="9">B3*1.2</f>
        <v>915</v>
      </c>
      <c r="D3" s="4">
        <f t="shared" si="2"/>
        <v>1098</v>
      </c>
      <c r="E3" s="5">
        <f t="shared" si="3"/>
        <v>15000000</v>
      </c>
      <c r="F3" s="10">
        <f t="shared" si="4"/>
        <v>19672</v>
      </c>
      <c r="G3" s="10">
        <f t="shared" si="5"/>
        <v>16393</v>
      </c>
      <c r="H3" s="10">
        <f t="shared" si="6"/>
        <v>13661</v>
      </c>
      <c r="I3" s="4" t="e">
        <f>#REF!</f>
        <v>#REF!</v>
      </c>
      <c r="J3" s="4">
        <f t="shared" si="7"/>
        <v>0</v>
      </c>
      <c r="O3">
        <v>0</v>
      </c>
      <c r="P3">
        <v>915</v>
      </c>
      <c r="Q3">
        <f>P3/1.2</f>
        <v>762.5</v>
      </c>
      <c r="R3" s="2">
        <v>15000000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10500000</v>
      </c>
      <c r="F4" s="10">
        <f t="shared" si="4"/>
        <v>23333</v>
      </c>
      <c r="G4" s="15">
        <f t="shared" si="5"/>
        <v>19444</v>
      </c>
      <c r="H4" s="10">
        <f t="shared" si="6"/>
        <v>16204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10500000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600</v>
      </c>
      <c r="C5" s="4">
        <f t="shared" si="9"/>
        <v>720</v>
      </c>
      <c r="D5" s="4">
        <f t="shared" si="2"/>
        <v>864</v>
      </c>
      <c r="E5" s="5">
        <f t="shared" si="3"/>
        <v>15000000</v>
      </c>
      <c r="F5" s="10">
        <f t="shared" si="4"/>
        <v>25000</v>
      </c>
      <c r="G5" s="15">
        <f t="shared" si="5"/>
        <v>20833</v>
      </c>
      <c r="H5" s="10">
        <f t="shared" si="6"/>
        <v>17361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15000000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433.07160000000005</v>
      </c>
      <c r="C6" s="4">
        <f t="shared" si="9"/>
        <v>519.68592000000001</v>
      </c>
      <c r="D6" s="4">
        <f t="shared" si="2"/>
        <v>623.62310400000001</v>
      </c>
      <c r="E6" s="5">
        <f t="shared" si="3"/>
        <v>9500000</v>
      </c>
      <c r="F6" s="10">
        <f t="shared" si="4"/>
        <v>21936</v>
      </c>
      <c r="G6" s="10">
        <f t="shared" si="5"/>
        <v>18280</v>
      </c>
      <c r="H6" s="10">
        <f t="shared" si="6"/>
        <v>15234</v>
      </c>
      <c r="I6" s="4" t="e">
        <f>#REF!</f>
        <v>#REF!</v>
      </c>
      <c r="J6" s="4">
        <f t="shared" si="7"/>
        <v>10100000</v>
      </c>
      <c r="O6">
        <v>0</v>
      </c>
      <c r="P6">
        <f>48.28*10.764</f>
        <v>519.68592000000001</v>
      </c>
      <c r="Q6">
        <f>P6/1.2</f>
        <v>433.07160000000005</v>
      </c>
      <c r="R6" s="2">
        <v>9500000</v>
      </c>
      <c r="S6" s="16">
        <f>R6+570000+30000</f>
        <v>10100000</v>
      </c>
      <c r="T6" s="8">
        <f>S6/P6</f>
        <v>19434.81555167013</v>
      </c>
    </row>
    <row r="7" spans="1:21" x14ac:dyDescent="0.25">
      <c r="A7" s="4">
        <f t="shared" si="0"/>
        <v>0</v>
      </c>
      <c r="B7" s="4">
        <f t="shared" si="1"/>
        <v>470.92500000000001</v>
      </c>
      <c r="C7" s="4">
        <f t="shared" si="9"/>
        <v>565.11</v>
      </c>
      <c r="D7" s="4">
        <f t="shared" si="2"/>
        <v>678.13199999999995</v>
      </c>
      <c r="E7" s="5">
        <f t="shared" si="3"/>
        <v>10000000</v>
      </c>
      <c r="F7" s="10">
        <f t="shared" si="4"/>
        <v>21235</v>
      </c>
      <c r="G7" s="15">
        <f t="shared" si="5"/>
        <v>17696</v>
      </c>
      <c r="H7" s="10">
        <f t="shared" si="6"/>
        <v>14746</v>
      </c>
      <c r="I7" s="4" t="e">
        <f>#REF!</f>
        <v>#REF!</v>
      </c>
      <c r="J7" s="4">
        <f t="shared" si="7"/>
        <v>0</v>
      </c>
      <c r="O7">
        <v>0</v>
      </c>
      <c r="P7">
        <f>52.5*10.764</f>
        <v>565.11</v>
      </c>
      <c r="Q7">
        <f>P7/1.2</f>
        <v>470.92500000000001</v>
      </c>
      <c r="R7" s="2">
        <v>10000000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483.48299999999995</v>
      </c>
      <c r="C8" s="4">
        <f t="shared" si="9"/>
        <v>580.17959999999994</v>
      </c>
      <c r="D8" s="4">
        <f t="shared" si="2"/>
        <v>696.21551999999986</v>
      </c>
      <c r="E8" s="5">
        <f t="shared" si="3"/>
        <v>9100000</v>
      </c>
      <c r="F8" s="10">
        <f t="shared" si="4"/>
        <v>18822</v>
      </c>
      <c r="G8" s="10">
        <f t="shared" si="5"/>
        <v>15685</v>
      </c>
      <c r="H8" s="10">
        <f t="shared" si="6"/>
        <v>13071</v>
      </c>
      <c r="I8" s="4" t="e">
        <f>#REF!</f>
        <v>#REF!</v>
      </c>
      <c r="J8" s="4">
        <f t="shared" si="7"/>
        <v>9676000</v>
      </c>
      <c r="O8">
        <v>0</v>
      </c>
      <c r="P8">
        <f>53.9*10.764</f>
        <v>580.17959999999994</v>
      </c>
      <c r="Q8">
        <f>P8/1.2</f>
        <v>483.48299999999995</v>
      </c>
      <c r="R8" s="2">
        <v>9100000</v>
      </c>
      <c r="S8" s="16">
        <f>R8+546000+30000</f>
        <v>9676000</v>
      </c>
      <c r="T8" s="8">
        <f>S8/P8</f>
        <v>16677.594317345873</v>
      </c>
      <c r="U8">
        <f>Q8*1.3</f>
        <v>628.52789999999993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P9/1.2</f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5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ref="C3:C16" si="19">B15*1.2</f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1" x14ac:dyDescent="0.25">
      <c r="C16" s="4">
        <f t="shared" si="19"/>
        <v>0</v>
      </c>
    </row>
    <row r="17" spans="7:24" x14ac:dyDescent="0.25">
      <c r="H17" t="s">
        <v>13</v>
      </c>
    </row>
    <row r="19" spans="7:24" x14ac:dyDescent="0.25">
      <c r="H19" t="s">
        <v>14</v>
      </c>
      <c r="I19">
        <v>540</v>
      </c>
    </row>
    <row r="20" spans="7:24" x14ac:dyDescent="0.25">
      <c r="H20" t="s">
        <v>16</v>
      </c>
      <c r="I20">
        <v>18500</v>
      </c>
      <c r="O20" t="s">
        <v>18</v>
      </c>
      <c r="P20">
        <v>417</v>
      </c>
    </row>
    <row r="21" spans="7:24" x14ac:dyDescent="0.25">
      <c r="H21" t="s">
        <v>17</v>
      </c>
      <c r="I21">
        <f>I20*I19</f>
        <v>9990000</v>
      </c>
      <c r="P21">
        <f>I19/P20</f>
        <v>1.2949640287769784</v>
      </c>
    </row>
    <row r="22" spans="7:24" x14ac:dyDescent="0.25">
      <c r="G22" s="6"/>
      <c r="H22" s="6"/>
    </row>
    <row r="24" spans="7:24" x14ac:dyDescent="0.25">
      <c r="H24" t="s">
        <v>15</v>
      </c>
      <c r="I24">
        <v>1986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2024-07-13T12:14:05Z</dcterms:modified>
</cp:coreProperties>
</file>