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Dadamiya Emerald\"/>
    </mc:Choice>
  </mc:AlternateContent>
  <xr:revisionPtr revIDLastSave="0" documentId="13_ncr:1_{532C4EFB-C5AF-43D6-B27D-710FFCF63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Wing" sheetId="57" r:id="rId1"/>
    <sheet name="A Wing (Sale)" sheetId="84" r:id="rId2"/>
    <sheet name="A Wing (Rehab)" sheetId="85" r:id="rId3"/>
    <sheet name="B Wing" sheetId="82" r:id="rId4"/>
    <sheet name="B Wing (Sale)" sheetId="86" r:id="rId5"/>
    <sheet name="B Wing (Rehab)" sheetId="88" r:id="rId6"/>
    <sheet name="C Wing" sheetId="83" r:id="rId7"/>
    <sheet name="Total" sheetId="79" r:id="rId8"/>
    <sheet name="Rera" sheetId="67" r:id="rId9"/>
    <sheet name="Typical Floor" sheetId="70" r:id="rId10"/>
    <sheet name="IGR" sheetId="80" r:id="rId11"/>
    <sheet name="RR" sheetId="81" r:id="rId12"/>
  </sheets>
  <definedNames>
    <definedName name="_xlnm._FilterDatabase" localSheetId="0" hidden="1">'A Wing'!$L$1:$L$30</definedName>
    <definedName name="_xlnm._FilterDatabase" localSheetId="2" hidden="1">'A Wing (Rehab)'!$D$2:$D$22</definedName>
    <definedName name="_xlnm._FilterDatabase" localSheetId="1" hidden="1">'A Wing (Sale)'!$L$1:$L$10</definedName>
    <definedName name="_xlnm._FilterDatabase" localSheetId="5" hidden="1">'B Wing (Rehab)'!$L$1:$L$7</definedName>
    <definedName name="_xlnm._FilterDatabase" localSheetId="4" hidden="1">'B Wing (Sale)'!$L$1:$L$39</definedName>
    <definedName name="_xlnm.Print_Area" localSheetId="3">'B Wing'!$1:$1</definedName>
    <definedName name="_xlnm.Print_Area" localSheetId="5">'B Wing (Rehab)'!$1:$1</definedName>
    <definedName name="_xlnm.Print_Area" localSheetId="4">'B Wing (Sale)'!$1:$1</definedName>
    <definedName name="_xlnm.Print_Area" localSheetId="6">'C Wing'!$A$1:$J$22</definedName>
  </definedNames>
  <calcPr calcId="191029"/>
</workbook>
</file>

<file path=xl/calcChain.xml><?xml version="1.0" encoding="utf-8"?>
<calcChain xmlns="http://schemas.openxmlformats.org/spreadsheetml/2006/main">
  <c r="J11" i="79" l="1"/>
  <c r="E9" i="79"/>
  <c r="H7" i="79"/>
  <c r="G7" i="79"/>
  <c r="F7" i="79"/>
  <c r="E7" i="79"/>
  <c r="D7" i="79"/>
  <c r="E6" i="88"/>
  <c r="I5" i="88"/>
  <c r="J5" i="88" s="1"/>
  <c r="F5" i="88"/>
  <c r="K5" i="88" s="1"/>
  <c r="I4" i="88"/>
  <c r="J4" i="88" s="1"/>
  <c r="F4" i="88"/>
  <c r="K4" i="88" s="1"/>
  <c r="I3" i="88"/>
  <c r="J3" i="88" s="1"/>
  <c r="F3" i="88"/>
  <c r="K3" i="88" s="1"/>
  <c r="I2" i="88"/>
  <c r="J2" i="88" s="1"/>
  <c r="F2" i="88"/>
  <c r="K2" i="88" s="1"/>
  <c r="G4" i="79"/>
  <c r="G9" i="79" s="1"/>
  <c r="E4" i="79"/>
  <c r="F4" i="79"/>
  <c r="F9" i="79" s="1"/>
  <c r="D3" i="79"/>
  <c r="H2" i="79"/>
  <c r="H4" i="79" s="1"/>
  <c r="H9" i="79" s="1"/>
  <c r="G2" i="79"/>
  <c r="D2" i="79"/>
  <c r="D4" i="79" s="1"/>
  <c r="D9" i="79" s="1"/>
  <c r="E38" i="86"/>
  <c r="I37" i="86"/>
  <c r="J37" i="86" s="1"/>
  <c r="H37" i="86"/>
  <c r="F37" i="86"/>
  <c r="K37" i="86" s="1"/>
  <c r="H36" i="86"/>
  <c r="I36" i="86" s="1"/>
  <c r="J36" i="86" s="1"/>
  <c r="F36" i="86"/>
  <c r="K36" i="86" s="1"/>
  <c r="H35" i="86"/>
  <c r="I35" i="86" s="1"/>
  <c r="J35" i="86" s="1"/>
  <c r="F35" i="86"/>
  <c r="K35" i="86" s="1"/>
  <c r="H34" i="86"/>
  <c r="I34" i="86" s="1"/>
  <c r="J34" i="86" s="1"/>
  <c r="F34" i="86"/>
  <c r="K34" i="86" s="1"/>
  <c r="H33" i="86"/>
  <c r="I33" i="86" s="1"/>
  <c r="J33" i="86" s="1"/>
  <c r="F33" i="86"/>
  <c r="K33" i="86" s="1"/>
  <c r="H32" i="86"/>
  <c r="I32" i="86" s="1"/>
  <c r="J32" i="86" s="1"/>
  <c r="F32" i="86"/>
  <c r="K32" i="86" s="1"/>
  <c r="H31" i="86"/>
  <c r="I31" i="86" s="1"/>
  <c r="J31" i="86" s="1"/>
  <c r="F31" i="86"/>
  <c r="K31" i="86" s="1"/>
  <c r="H30" i="86"/>
  <c r="I30" i="86" s="1"/>
  <c r="J30" i="86" s="1"/>
  <c r="F30" i="86"/>
  <c r="K30" i="86" s="1"/>
  <c r="H29" i="86"/>
  <c r="I29" i="86" s="1"/>
  <c r="J29" i="86" s="1"/>
  <c r="F29" i="86"/>
  <c r="K29" i="86" s="1"/>
  <c r="H28" i="86"/>
  <c r="I28" i="86" s="1"/>
  <c r="J28" i="86" s="1"/>
  <c r="F28" i="86"/>
  <c r="K28" i="86" s="1"/>
  <c r="H27" i="86"/>
  <c r="I27" i="86" s="1"/>
  <c r="J27" i="86" s="1"/>
  <c r="F27" i="86"/>
  <c r="K27" i="86" s="1"/>
  <c r="H26" i="86"/>
  <c r="I26" i="86" s="1"/>
  <c r="J26" i="86" s="1"/>
  <c r="F26" i="86"/>
  <c r="K26" i="86" s="1"/>
  <c r="H25" i="86"/>
  <c r="I25" i="86" s="1"/>
  <c r="J25" i="86" s="1"/>
  <c r="F25" i="86"/>
  <c r="K25" i="86" s="1"/>
  <c r="I24" i="86"/>
  <c r="J24" i="86" s="1"/>
  <c r="H24" i="86"/>
  <c r="F24" i="86"/>
  <c r="K24" i="86" s="1"/>
  <c r="H23" i="86"/>
  <c r="I23" i="86" s="1"/>
  <c r="J23" i="86" s="1"/>
  <c r="F23" i="86"/>
  <c r="K23" i="86" s="1"/>
  <c r="H22" i="86"/>
  <c r="I22" i="86" s="1"/>
  <c r="J22" i="86" s="1"/>
  <c r="F22" i="86"/>
  <c r="K22" i="86" s="1"/>
  <c r="H21" i="86"/>
  <c r="I21" i="86" s="1"/>
  <c r="J21" i="86" s="1"/>
  <c r="F21" i="86"/>
  <c r="K21" i="86" s="1"/>
  <c r="I20" i="86"/>
  <c r="J20" i="86" s="1"/>
  <c r="H20" i="86"/>
  <c r="F20" i="86"/>
  <c r="K20" i="86" s="1"/>
  <c r="H19" i="86"/>
  <c r="I19" i="86" s="1"/>
  <c r="J19" i="86" s="1"/>
  <c r="F19" i="86"/>
  <c r="K19" i="86" s="1"/>
  <c r="H18" i="86"/>
  <c r="I18" i="86" s="1"/>
  <c r="J18" i="86" s="1"/>
  <c r="F18" i="86"/>
  <c r="K18" i="86" s="1"/>
  <c r="H17" i="86"/>
  <c r="I17" i="86" s="1"/>
  <c r="J17" i="86" s="1"/>
  <c r="F17" i="86"/>
  <c r="K17" i="86" s="1"/>
  <c r="H16" i="86"/>
  <c r="I16" i="86" s="1"/>
  <c r="J16" i="86" s="1"/>
  <c r="F16" i="86"/>
  <c r="K16" i="86" s="1"/>
  <c r="H15" i="86"/>
  <c r="I15" i="86" s="1"/>
  <c r="J15" i="86" s="1"/>
  <c r="F15" i="86"/>
  <c r="K15" i="86" s="1"/>
  <c r="H14" i="86"/>
  <c r="I14" i="86" s="1"/>
  <c r="J14" i="86" s="1"/>
  <c r="F14" i="86"/>
  <c r="K14" i="86" s="1"/>
  <c r="H13" i="86"/>
  <c r="I13" i="86" s="1"/>
  <c r="J13" i="86" s="1"/>
  <c r="F13" i="86"/>
  <c r="K13" i="86" s="1"/>
  <c r="H12" i="86"/>
  <c r="I12" i="86" s="1"/>
  <c r="J12" i="86" s="1"/>
  <c r="F12" i="86"/>
  <c r="K12" i="86" s="1"/>
  <c r="H11" i="86"/>
  <c r="I11" i="86" s="1"/>
  <c r="J11" i="86" s="1"/>
  <c r="F11" i="86"/>
  <c r="K11" i="86" s="1"/>
  <c r="H10" i="86"/>
  <c r="I10" i="86" s="1"/>
  <c r="J10" i="86" s="1"/>
  <c r="F10" i="86"/>
  <c r="K10" i="86" s="1"/>
  <c r="H9" i="86"/>
  <c r="I9" i="86" s="1"/>
  <c r="J9" i="86" s="1"/>
  <c r="F9" i="86"/>
  <c r="K9" i="86" s="1"/>
  <c r="H8" i="86"/>
  <c r="I8" i="86" s="1"/>
  <c r="J8" i="86" s="1"/>
  <c r="F8" i="86"/>
  <c r="K8" i="86" s="1"/>
  <c r="H7" i="86"/>
  <c r="I7" i="86" s="1"/>
  <c r="J7" i="86" s="1"/>
  <c r="F7" i="86"/>
  <c r="K7" i="86" s="1"/>
  <c r="H6" i="86"/>
  <c r="I6" i="86" s="1"/>
  <c r="J6" i="86" s="1"/>
  <c r="F6" i="86"/>
  <c r="K6" i="86" s="1"/>
  <c r="I5" i="86"/>
  <c r="J5" i="86" s="1"/>
  <c r="H5" i="86"/>
  <c r="F5" i="86"/>
  <c r="K5" i="86" s="1"/>
  <c r="H4" i="86"/>
  <c r="I4" i="86" s="1"/>
  <c r="J4" i="86" s="1"/>
  <c r="F4" i="86"/>
  <c r="K4" i="86" s="1"/>
  <c r="H3" i="86"/>
  <c r="I3" i="86" s="1"/>
  <c r="J3" i="86" s="1"/>
  <c r="F3" i="86"/>
  <c r="H2" i="86"/>
  <c r="I2" i="86" s="1"/>
  <c r="F2" i="86"/>
  <c r="K2" i="86" s="1"/>
  <c r="E22" i="85"/>
  <c r="I21" i="85"/>
  <c r="J21" i="85" s="1"/>
  <c r="F21" i="85"/>
  <c r="K21" i="85" s="1"/>
  <c r="I20" i="85"/>
  <c r="J20" i="85" s="1"/>
  <c r="F20" i="85"/>
  <c r="K20" i="85" s="1"/>
  <c r="I19" i="85"/>
  <c r="J19" i="85" s="1"/>
  <c r="F19" i="85"/>
  <c r="K19" i="85" s="1"/>
  <c r="I18" i="85"/>
  <c r="J18" i="85" s="1"/>
  <c r="F18" i="85"/>
  <c r="K18" i="85" s="1"/>
  <c r="I17" i="85"/>
  <c r="J17" i="85" s="1"/>
  <c r="F17" i="85"/>
  <c r="K17" i="85" s="1"/>
  <c r="I16" i="85"/>
  <c r="J16" i="85" s="1"/>
  <c r="F16" i="85"/>
  <c r="K16" i="85" s="1"/>
  <c r="I15" i="85"/>
  <c r="J15" i="85" s="1"/>
  <c r="F15" i="85"/>
  <c r="K15" i="85" s="1"/>
  <c r="I14" i="85"/>
  <c r="J14" i="85" s="1"/>
  <c r="F14" i="85"/>
  <c r="K14" i="85" s="1"/>
  <c r="I13" i="85"/>
  <c r="J13" i="85" s="1"/>
  <c r="F13" i="85"/>
  <c r="K13" i="85" s="1"/>
  <c r="I12" i="85"/>
  <c r="J12" i="85" s="1"/>
  <c r="F12" i="85"/>
  <c r="K12" i="85" s="1"/>
  <c r="I11" i="85"/>
  <c r="J11" i="85" s="1"/>
  <c r="F11" i="85"/>
  <c r="K11" i="85" s="1"/>
  <c r="I10" i="85"/>
  <c r="J10" i="85" s="1"/>
  <c r="F10" i="85"/>
  <c r="K10" i="85" s="1"/>
  <c r="I9" i="85"/>
  <c r="J9" i="85" s="1"/>
  <c r="F9" i="85"/>
  <c r="K9" i="85" s="1"/>
  <c r="I8" i="85"/>
  <c r="J8" i="85" s="1"/>
  <c r="F8" i="85"/>
  <c r="K8" i="85" s="1"/>
  <c r="I7" i="85"/>
  <c r="J7" i="85" s="1"/>
  <c r="F7" i="85"/>
  <c r="K7" i="85" s="1"/>
  <c r="I6" i="85"/>
  <c r="J6" i="85" s="1"/>
  <c r="F6" i="85"/>
  <c r="K6" i="85" s="1"/>
  <c r="I5" i="85"/>
  <c r="J5" i="85" s="1"/>
  <c r="F5" i="85"/>
  <c r="K5" i="85" s="1"/>
  <c r="I4" i="85"/>
  <c r="J4" i="85" s="1"/>
  <c r="F4" i="85"/>
  <c r="K4" i="85" s="1"/>
  <c r="I3" i="85"/>
  <c r="J3" i="85" s="1"/>
  <c r="F3" i="85"/>
  <c r="K3" i="85" s="1"/>
  <c r="I2" i="85"/>
  <c r="F2" i="85"/>
  <c r="K2" i="85" s="1"/>
  <c r="E9" i="84"/>
  <c r="H8" i="84"/>
  <c r="I8" i="84" s="1"/>
  <c r="J8" i="84" s="1"/>
  <c r="F8" i="84"/>
  <c r="K8" i="84" s="1"/>
  <c r="H7" i="84"/>
  <c r="I7" i="84" s="1"/>
  <c r="J7" i="84" s="1"/>
  <c r="F7" i="84"/>
  <c r="K7" i="84" s="1"/>
  <c r="H6" i="84"/>
  <c r="I6" i="84" s="1"/>
  <c r="J6" i="84" s="1"/>
  <c r="F6" i="84"/>
  <c r="K6" i="84" s="1"/>
  <c r="H5" i="84"/>
  <c r="I5" i="84" s="1"/>
  <c r="J5" i="84" s="1"/>
  <c r="F5" i="84"/>
  <c r="K5" i="84" s="1"/>
  <c r="H4" i="84"/>
  <c r="I4" i="84" s="1"/>
  <c r="J4" i="84" s="1"/>
  <c r="F4" i="84"/>
  <c r="K4" i="84" s="1"/>
  <c r="H3" i="84"/>
  <c r="I3" i="84" s="1"/>
  <c r="J3" i="84" s="1"/>
  <c r="F3" i="84"/>
  <c r="K3" i="84" s="1"/>
  <c r="H2" i="84"/>
  <c r="I2" i="84" s="1"/>
  <c r="J2" i="84" s="1"/>
  <c r="F2" i="84"/>
  <c r="K2" i="84" s="1"/>
  <c r="E42" i="82"/>
  <c r="F42" i="82"/>
  <c r="K29" i="57"/>
  <c r="K42" i="82"/>
  <c r="H6" i="88" l="1"/>
  <c r="K6" i="88"/>
  <c r="F6" i="88"/>
  <c r="F38" i="86"/>
  <c r="I38" i="86"/>
  <c r="J2" i="86"/>
  <c r="K3" i="86"/>
  <c r="K38" i="86" s="1"/>
  <c r="H38" i="86"/>
  <c r="I22" i="85"/>
  <c r="K22" i="85"/>
  <c r="F22" i="85"/>
  <c r="H22" i="85"/>
  <c r="J2" i="85"/>
  <c r="K9" i="84"/>
  <c r="F9" i="84"/>
  <c r="H9" i="84"/>
  <c r="I9" i="84"/>
  <c r="I6" i="88" l="1"/>
  <c r="E29" i="57" l="1"/>
  <c r="F29" i="57"/>
  <c r="H42" i="82" l="1"/>
  <c r="H3" i="82"/>
  <c r="I3" i="82"/>
  <c r="J3" i="82" s="1"/>
  <c r="H4" i="82"/>
  <c r="I4" i="82" s="1"/>
  <c r="J4" i="82" s="1"/>
  <c r="H5" i="82"/>
  <c r="I5" i="82"/>
  <c r="J5" i="82" s="1"/>
  <c r="H6" i="82"/>
  <c r="I6" i="82" s="1"/>
  <c r="J6" i="82" s="1"/>
  <c r="H7" i="82"/>
  <c r="I7" i="82"/>
  <c r="J7" i="82" s="1"/>
  <c r="H8" i="82"/>
  <c r="I8" i="82" s="1"/>
  <c r="J8" i="82" s="1"/>
  <c r="H9" i="82"/>
  <c r="I9" i="82"/>
  <c r="J9" i="82" s="1"/>
  <c r="H10" i="82"/>
  <c r="I10" i="82" s="1"/>
  <c r="J10" i="82" s="1"/>
  <c r="H11" i="82"/>
  <c r="I11" i="82"/>
  <c r="J11" i="82" s="1"/>
  <c r="H12" i="82"/>
  <c r="I12" i="82" s="1"/>
  <c r="J12" i="82" s="1"/>
  <c r="H13" i="82"/>
  <c r="I13" i="82"/>
  <c r="J13" i="82" s="1"/>
  <c r="H14" i="82"/>
  <c r="I14" i="82" s="1"/>
  <c r="J14" i="82" s="1"/>
  <c r="H15" i="82"/>
  <c r="I15" i="82"/>
  <c r="J15" i="82" s="1"/>
  <c r="H16" i="82"/>
  <c r="I16" i="82" s="1"/>
  <c r="J16" i="82" s="1"/>
  <c r="H17" i="82"/>
  <c r="I17" i="82"/>
  <c r="J17" i="82" s="1"/>
  <c r="H18" i="82"/>
  <c r="I18" i="82" s="1"/>
  <c r="J18" i="82" s="1"/>
  <c r="H19" i="82"/>
  <c r="I19" i="82"/>
  <c r="J19" i="82" s="1"/>
  <c r="H20" i="82"/>
  <c r="I20" i="82" s="1"/>
  <c r="J20" i="82" s="1"/>
  <c r="H21" i="82"/>
  <c r="I21" i="82"/>
  <c r="J21" i="82" s="1"/>
  <c r="I22" i="82"/>
  <c r="J22" i="82" s="1"/>
  <c r="I23" i="82"/>
  <c r="J23" i="82" s="1"/>
  <c r="H24" i="82"/>
  <c r="I24" i="82" s="1"/>
  <c r="J24" i="82" s="1"/>
  <c r="H25" i="82"/>
  <c r="I25" i="82"/>
  <c r="J25" i="82" s="1"/>
  <c r="H26" i="82"/>
  <c r="I26" i="82" s="1"/>
  <c r="J26" i="82" s="1"/>
  <c r="H27" i="82"/>
  <c r="I27" i="82"/>
  <c r="J27" i="82" s="1"/>
  <c r="H28" i="82"/>
  <c r="I28" i="82" s="1"/>
  <c r="J28" i="82" s="1"/>
  <c r="H29" i="82"/>
  <c r="I29" i="82"/>
  <c r="J29" i="82" s="1"/>
  <c r="H30" i="82"/>
  <c r="I30" i="82" s="1"/>
  <c r="J30" i="82" s="1"/>
  <c r="H31" i="82"/>
  <c r="I31" i="82"/>
  <c r="J31" i="82" s="1"/>
  <c r="I32" i="82"/>
  <c r="J32" i="82" s="1"/>
  <c r="I33" i="82"/>
  <c r="J33" i="82" s="1"/>
  <c r="H34" i="82"/>
  <c r="I34" i="82" s="1"/>
  <c r="J34" i="82" s="1"/>
  <c r="H35" i="82"/>
  <c r="I35" i="82"/>
  <c r="J35" i="82" s="1"/>
  <c r="H36" i="82"/>
  <c r="I36" i="82" s="1"/>
  <c r="J36" i="82" s="1"/>
  <c r="H37" i="82"/>
  <c r="I37" i="82"/>
  <c r="J37" i="82" s="1"/>
  <c r="H38" i="82"/>
  <c r="I38" i="82" s="1"/>
  <c r="J38" i="82" s="1"/>
  <c r="H39" i="82"/>
  <c r="I39" i="82"/>
  <c r="J39" i="82" s="1"/>
  <c r="H40" i="82"/>
  <c r="I40" i="82" s="1"/>
  <c r="J40" i="82" s="1"/>
  <c r="H41" i="82"/>
  <c r="I41" i="82"/>
  <c r="J41" i="82" s="1"/>
  <c r="K3" i="82"/>
  <c r="K4" i="82"/>
  <c r="K5" i="82"/>
  <c r="K6" i="82"/>
  <c r="K7" i="82"/>
  <c r="K8" i="82"/>
  <c r="K9" i="82"/>
  <c r="K10" i="82"/>
  <c r="K11" i="82"/>
  <c r="K12" i="82"/>
  <c r="K13" i="82"/>
  <c r="K14" i="82"/>
  <c r="K15" i="82"/>
  <c r="K16" i="82"/>
  <c r="K17" i="82"/>
  <c r="K18" i="82"/>
  <c r="K19" i="82"/>
  <c r="K20" i="82"/>
  <c r="K21" i="82"/>
  <c r="K22" i="82"/>
  <c r="K23" i="82"/>
  <c r="K24" i="82"/>
  <c r="K25" i="82"/>
  <c r="K26" i="82"/>
  <c r="K27" i="82"/>
  <c r="K28" i="82"/>
  <c r="K29" i="82"/>
  <c r="K30" i="82"/>
  <c r="K31" i="82"/>
  <c r="K32" i="82"/>
  <c r="K33" i="82"/>
  <c r="K34" i="82"/>
  <c r="K35" i="82"/>
  <c r="K36" i="82"/>
  <c r="K37" i="82"/>
  <c r="K38" i="82"/>
  <c r="K39" i="82"/>
  <c r="K40" i="82"/>
  <c r="K41" i="82"/>
  <c r="K2" i="82"/>
  <c r="I42" i="82" l="1"/>
  <c r="I3" i="57" l="1"/>
  <c r="J3" i="57" s="1"/>
  <c r="I4" i="57"/>
  <c r="J4" i="57" s="1"/>
  <c r="H5" i="57"/>
  <c r="I5" i="57" s="1"/>
  <c r="J5" i="57" s="1"/>
  <c r="H6" i="57"/>
  <c r="I6" i="57" s="1"/>
  <c r="J6" i="57" s="1"/>
  <c r="I7" i="57"/>
  <c r="J7" i="57" s="1"/>
  <c r="I8" i="57"/>
  <c r="J8" i="57" s="1"/>
  <c r="I9" i="57"/>
  <c r="J9" i="57" s="1"/>
  <c r="H10" i="57"/>
  <c r="I10" i="57" s="1"/>
  <c r="J10" i="57" s="1"/>
  <c r="I11" i="57"/>
  <c r="J11" i="57" s="1"/>
  <c r="H12" i="57"/>
  <c r="I12" i="57" s="1"/>
  <c r="J12" i="57" s="1"/>
  <c r="I13" i="57"/>
  <c r="J13" i="57" s="1"/>
  <c r="I14" i="57"/>
  <c r="J14" i="57" s="1"/>
  <c r="I15" i="57"/>
  <c r="J15" i="57" s="1"/>
  <c r="I16" i="57"/>
  <c r="J16" i="57" s="1"/>
  <c r="I17" i="57"/>
  <c r="J17" i="57" s="1"/>
  <c r="I18" i="57"/>
  <c r="J18" i="57" s="1"/>
  <c r="H19" i="57"/>
  <c r="I19" i="57" s="1"/>
  <c r="J19" i="57" s="1"/>
  <c r="I20" i="57"/>
  <c r="J20" i="57" s="1"/>
  <c r="I21" i="57"/>
  <c r="J21" i="57" s="1"/>
  <c r="I22" i="57"/>
  <c r="J22" i="57" s="1"/>
  <c r="H23" i="57"/>
  <c r="I23" i="57" s="1"/>
  <c r="J23" i="57" s="1"/>
  <c r="I24" i="57"/>
  <c r="J24" i="57" s="1"/>
  <c r="I25" i="57"/>
  <c r="J25" i="57" s="1"/>
  <c r="H26" i="57"/>
  <c r="I26" i="57" s="1"/>
  <c r="J26" i="57" s="1"/>
  <c r="I27" i="57"/>
  <c r="J27" i="57" s="1"/>
  <c r="I28" i="57"/>
  <c r="J28" i="57" s="1"/>
  <c r="I2" i="57"/>
  <c r="I29" i="57" l="1"/>
  <c r="H29" i="57"/>
  <c r="J2" i="57"/>
  <c r="K22" i="83"/>
  <c r="K3" i="83"/>
  <c r="K4" i="83"/>
  <c r="K5" i="83"/>
  <c r="K6" i="83"/>
  <c r="K7" i="83"/>
  <c r="K8" i="83"/>
  <c r="K9" i="83"/>
  <c r="K10" i="83"/>
  <c r="K11" i="83"/>
  <c r="K12" i="83"/>
  <c r="K13" i="83"/>
  <c r="K14" i="83"/>
  <c r="K15" i="83"/>
  <c r="K16" i="83"/>
  <c r="K17" i="83"/>
  <c r="K18" i="83"/>
  <c r="K19" i="83"/>
  <c r="K20" i="83"/>
  <c r="K21" i="83"/>
  <c r="K2" i="83"/>
  <c r="F9" i="57"/>
  <c r="K9" i="57" s="1"/>
  <c r="E22" i="83" l="1"/>
  <c r="F3" i="83"/>
  <c r="F4" i="83"/>
  <c r="F5" i="83"/>
  <c r="F6" i="83"/>
  <c r="F7" i="83"/>
  <c r="F8" i="83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" i="83"/>
  <c r="F3" i="82"/>
  <c r="F4" i="82"/>
  <c r="F5" i="82"/>
  <c r="F6" i="82"/>
  <c r="F7" i="82"/>
  <c r="F8" i="82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34" i="82"/>
  <c r="F35" i="82"/>
  <c r="F36" i="82"/>
  <c r="F37" i="82"/>
  <c r="F38" i="82"/>
  <c r="F39" i="82"/>
  <c r="F40" i="82"/>
  <c r="F41" i="82"/>
  <c r="F2" i="82"/>
  <c r="F3" i="57"/>
  <c r="K3" i="57" s="1"/>
  <c r="F4" i="57"/>
  <c r="K4" i="57" s="1"/>
  <c r="F5" i="57"/>
  <c r="K5" i="57" s="1"/>
  <c r="F6" i="57"/>
  <c r="K6" i="57" s="1"/>
  <c r="F7" i="57"/>
  <c r="K7" i="57" s="1"/>
  <c r="F8" i="57"/>
  <c r="K8" i="57" s="1"/>
  <c r="F10" i="57"/>
  <c r="K10" i="57" s="1"/>
  <c r="F11" i="57"/>
  <c r="K11" i="57" s="1"/>
  <c r="F12" i="57"/>
  <c r="K12" i="57" s="1"/>
  <c r="F13" i="57"/>
  <c r="K13" i="57" s="1"/>
  <c r="F14" i="57"/>
  <c r="K14" i="57" s="1"/>
  <c r="F15" i="57"/>
  <c r="K15" i="57" s="1"/>
  <c r="F16" i="57"/>
  <c r="K16" i="57" s="1"/>
  <c r="F17" i="57"/>
  <c r="K17" i="57" s="1"/>
  <c r="F18" i="57"/>
  <c r="K18" i="57" s="1"/>
  <c r="F19" i="57"/>
  <c r="K19" i="57" s="1"/>
  <c r="F20" i="57"/>
  <c r="K20" i="57" s="1"/>
  <c r="F21" i="57"/>
  <c r="K21" i="57" s="1"/>
  <c r="F22" i="57"/>
  <c r="K22" i="57" s="1"/>
  <c r="F23" i="57"/>
  <c r="K23" i="57" s="1"/>
  <c r="F24" i="57"/>
  <c r="K24" i="57" s="1"/>
  <c r="F25" i="57"/>
  <c r="K25" i="57" s="1"/>
  <c r="F26" i="57"/>
  <c r="K26" i="57" s="1"/>
  <c r="F27" i="57"/>
  <c r="K27" i="57" s="1"/>
  <c r="F28" i="57"/>
  <c r="K28" i="57" s="1"/>
  <c r="F2" i="57"/>
  <c r="K2" i="57" s="1"/>
  <c r="O34" i="70"/>
  <c r="O33" i="70"/>
  <c r="O32" i="70"/>
  <c r="O31" i="70"/>
  <c r="O25" i="70"/>
  <c r="O24" i="70"/>
  <c r="O23" i="70"/>
  <c r="O22" i="70"/>
  <c r="O16" i="70"/>
  <c r="O15" i="70"/>
  <c r="O14" i="70"/>
  <c r="O13" i="70"/>
  <c r="O5" i="70"/>
  <c r="O6" i="70"/>
  <c r="O7" i="70"/>
  <c r="O4" i="70"/>
  <c r="J38" i="70"/>
  <c r="J37" i="70"/>
  <c r="J36" i="70"/>
  <c r="J35" i="70"/>
  <c r="J34" i="70"/>
  <c r="J33" i="70"/>
  <c r="J32" i="70"/>
  <c r="J31" i="70"/>
  <c r="J29" i="70"/>
  <c r="J28" i="70"/>
  <c r="J27" i="70"/>
  <c r="J26" i="70"/>
  <c r="J25" i="70"/>
  <c r="J24" i="70"/>
  <c r="J23" i="70"/>
  <c r="J22" i="70"/>
  <c r="J20" i="70"/>
  <c r="J19" i="70"/>
  <c r="J18" i="70"/>
  <c r="J17" i="70"/>
  <c r="J16" i="70"/>
  <c r="J15" i="70"/>
  <c r="J14" i="70"/>
  <c r="J13" i="70"/>
  <c r="J5" i="70"/>
  <c r="J6" i="70"/>
  <c r="J7" i="70"/>
  <c r="J8" i="70"/>
  <c r="J9" i="70"/>
  <c r="J10" i="70"/>
  <c r="J11" i="70"/>
  <c r="J4" i="70"/>
  <c r="E36" i="70"/>
  <c r="E35" i="70"/>
  <c r="E34" i="70"/>
  <c r="E33" i="70"/>
  <c r="E32" i="70"/>
  <c r="E31" i="70"/>
  <c r="E28" i="70"/>
  <c r="E27" i="70"/>
  <c r="E26" i="70"/>
  <c r="E25" i="70"/>
  <c r="E24" i="70"/>
  <c r="E23" i="70"/>
  <c r="E22" i="70"/>
  <c r="E14" i="70"/>
  <c r="E15" i="70"/>
  <c r="E16" i="70"/>
  <c r="E17" i="70"/>
  <c r="E18" i="70"/>
  <c r="E19" i="70"/>
  <c r="E13" i="70"/>
  <c r="AD53" i="67"/>
  <c r="AC52" i="67"/>
  <c r="AC51" i="67"/>
  <c r="AD41" i="67"/>
  <c r="AC40" i="67"/>
  <c r="AC39" i="67"/>
  <c r="AD19" i="67"/>
  <c r="AC10" i="67"/>
  <c r="AC11" i="67"/>
  <c r="AC12" i="67"/>
  <c r="AC13" i="67"/>
  <c r="AC14" i="67"/>
  <c r="AC15" i="67"/>
  <c r="AC16" i="67"/>
  <c r="AC17" i="67"/>
  <c r="AC18" i="67"/>
  <c r="AC9" i="67"/>
  <c r="H2" i="82"/>
  <c r="I2" i="82" s="1"/>
  <c r="J2" i="82" s="1"/>
  <c r="K4" i="80"/>
  <c r="K5" i="80"/>
  <c r="K6" i="80"/>
  <c r="K7" i="80"/>
  <c r="K8" i="80"/>
  <c r="K9" i="80"/>
  <c r="K3" i="80"/>
  <c r="E4" i="80"/>
  <c r="E5" i="80"/>
  <c r="E6" i="80"/>
  <c r="F6" i="80" s="1"/>
  <c r="E7" i="80"/>
  <c r="F7" i="80" s="1"/>
  <c r="E8" i="80"/>
  <c r="E9" i="80"/>
  <c r="F4" i="80"/>
  <c r="F5" i="80"/>
  <c r="F8" i="80"/>
  <c r="F9" i="80"/>
  <c r="F3" i="80"/>
  <c r="E3" i="80"/>
  <c r="J3" i="80"/>
  <c r="J9" i="80"/>
  <c r="J8" i="80"/>
  <c r="J7" i="80"/>
  <c r="J6" i="80"/>
  <c r="J4" i="80"/>
  <c r="J5" i="80"/>
  <c r="J18" i="80"/>
  <c r="J19" i="80"/>
  <c r="F22" i="83" l="1"/>
  <c r="H22" i="83" l="1"/>
  <c r="I22" i="83"/>
</calcChain>
</file>

<file path=xl/sharedStrings.xml><?xml version="1.0" encoding="utf-8"?>
<sst xmlns="http://schemas.openxmlformats.org/spreadsheetml/2006/main" count="549" uniqueCount="76">
  <si>
    <t>Flat No.</t>
  </si>
  <si>
    <t>Sr. No.</t>
  </si>
  <si>
    <t>Comp.</t>
  </si>
  <si>
    <t>Floor No.</t>
  </si>
  <si>
    <t xml:space="preserve">Built up Area in 
Sq. ft. 
</t>
  </si>
  <si>
    <t>1 BHK</t>
  </si>
  <si>
    <t>Sr.</t>
  </si>
  <si>
    <t>Total Flats</t>
  </si>
  <si>
    <t>CA</t>
  </si>
  <si>
    <t>BUA</t>
  </si>
  <si>
    <t>Value</t>
  </si>
  <si>
    <t xml:space="preserve">RV </t>
  </si>
  <si>
    <t>Wing</t>
  </si>
  <si>
    <t>Same Bldg</t>
  </si>
  <si>
    <t>Flat</t>
  </si>
  <si>
    <t>Rate</t>
  </si>
  <si>
    <t xml:space="preserve">RERA Carpet Area in 
Sq. ft.                      
</t>
  </si>
  <si>
    <t>BUA IN SQ/MTR</t>
  </si>
  <si>
    <r>
      <t xml:space="preserve">Final Realizable Value after completion of flat                           (Including Car parking, GST &amp; Other Charges)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</si>
  <si>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rgb="FFFF0000"/>
        <rFont val="Rupee Foradian"/>
        <family val="2"/>
      </rPr>
      <t>`</t>
    </r>
  </si>
  <si>
    <t>1BHK</t>
  </si>
  <si>
    <t>Sr.No.</t>
  </si>
  <si>
    <t>CA IN SQ/M</t>
  </si>
  <si>
    <t>CA in Sq/Ft</t>
  </si>
  <si>
    <t>A Wing</t>
  </si>
  <si>
    <t>2 BHK</t>
  </si>
  <si>
    <t>B Wing</t>
  </si>
  <si>
    <t>C Wing</t>
  </si>
  <si>
    <t>total 4 flats</t>
  </si>
  <si>
    <t>total 6 flats</t>
  </si>
  <si>
    <t>total flat</t>
  </si>
  <si>
    <t>floor No</t>
  </si>
  <si>
    <t>CA SqMt</t>
  </si>
  <si>
    <t>CA SqFt</t>
  </si>
  <si>
    <t>TOTAL</t>
  </si>
  <si>
    <t>Rehab 1RK</t>
  </si>
  <si>
    <t>Rehab 1BHK</t>
  </si>
  <si>
    <t>1RK</t>
  </si>
  <si>
    <t>Rehab 2BHK</t>
  </si>
  <si>
    <t>1st floor</t>
  </si>
  <si>
    <t>2nd &amp; 3rd Floor</t>
  </si>
  <si>
    <t>Comp</t>
  </si>
  <si>
    <t>Total 8 flats</t>
  </si>
  <si>
    <t>Total 8 Flats</t>
  </si>
  <si>
    <t>flat no</t>
  </si>
  <si>
    <t>flat No</t>
  </si>
  <si>
    <t>total 7 flats</t>
  </si>
  <si>
    <t>1 RK</t>
  </si>
  <si>
    <t>4th floor</t>
  </si>
  <si>
    <t>5th floor</t>
  </si>
  <si>
    <r>
      <t xml:space="preserve">Rate per 
Sq. ft. on Carpet  area 
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</si>
  <si>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rgb="FFFF0000"/>
        <rFont val="Rupee Foradian"/>
        <family val="2"/>
      </rPr>
      <t>`</t>
    </r>
    <r>
      <rPr>
        <b/>
        <sz val="7"/>
        <color rgb="FFFF0000"/>
        <rFont val="Calibri"/>
        <family val="2"/>
      </rPr>
      <t xml:space="preserve">
</t>
    </r>
  </si>
  <si>
    <t>Sale/Rehab</t>
  </si>
  <si>
    <t>Rehab</t>
  </si>
  <si>
    <t>Sale</t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</si>
  <si>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</si>
  <si>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1 MP</t>
  </si>
  <si>
    <t xml:space="preserve">MP </t>
  </si>
  <si>
    <t xml:space="preserve"> MP</t>
  </si>
  <si>
    <t>MP</t>
  </si>
  <si>
    <t xml:space="preserve">As per Approved Plan / RERA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</si>
  <si>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</si>
  <si>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</si>
  <si>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</si>
  <si>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</si>
  <si>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t>Sale / Rehab</t>
  </si>
  <si>
    <t xml:space="preserve">A- Sale </t>
  </si>
  <si>
    <t>A- Rehab</t>
  </si>
  <si>
    <t xml:space="preserve">                                              MP - 01                                          1 RK - 01                                         1 BHK - 05</t>
  </si>
  <si>
    <t xml:space="preserve">                                              MP - 07                                          1 RK - 09                                         1 BHK - 03                                      2 BHK - 01</t>
  </si>
  <si>
    <t xml:space="preserve">Total </t>
  </si>
  <si>
    <t>1 BHK - 36</t>
  </si>
  <si>
    <t>1 BHK - 04</t>
  </si>
  <si>
    <t xml:space="preserve">B- Sale </t>
  </si>
  <si>
    <t>B- Rehab</t>
  </si>
  <si>
    <t>Total (A +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</si>
</sst>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Open Sans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b/>
      <sz val="7"/>
      <color rgb="FFFF0000"/>
      <name val="Arial Narrow"/>
      <family val="2"/>
    </font>
    <font>
      <b/>
      <sz val="7"/>
      <color rgb="FFFF0000"/>
      <name val="Rupee Foradian"/>
      <family val="2"/>
    </font>
    <font>
      <b/>
      <sz val="7"/>
      <color rgb="FFFF0000"/>
      <name val="Calibri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333333"/>
      <name val="Arial Narrow"/>
      <family val="2"/>
    </font>
    <font>
      <b/>
      <sz val="11"/>
      <color theme="1"/>
      <name val="Arial Narrow"/>
      <family val="2"/>
    </font>
    <font>
      <b/>
      <sz val="11"/>
      <color rgb="FF333333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b/>
      <sz val="7"/>
      <name val="Calibri"/>
      <family val="2"/>
      <scheme val="minor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9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6" fillId="2" borderId="0" xfId="0" applyFont="1" applyFill="1"/>
    <xf numFmtId="1" fontId="2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0" xfId="0" applyFont="1"/>
    <xf numFmtId="0" fontId="22" fillId="3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" fontId="0" fillId="0" borderId="0" xfId="0" applyNumberFormat="1"/>
    <xf numFmtId="0" fontId="6" fillId="0" borderId="0" xfId="0" applyFont="1"/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2" fontId="0" fillId="0" borderId="0" xfId="0" applyNumberFormat="1"/>
    <xf numFmtId="1" fontId="2" fillId="0" borderId="0" xfId="0" applyNumberFormat="1" applyFont="1"/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2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7" fillId="3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/>
    </xf>
    <xf numFmtId="2" fontId="27" fillId="3" borderId="1" xfId="0" applyNumberFormat="1" applyFont="1" applyFill="1" applyBorder="1" applyAlignment="1">
      <alignment horizontal="center" vertical="center"/>
    </xf>
    <xf numFmtId="1" fontId="27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1" fontId="27" fillId="0" borderId="0" xfId="0" applyNumberFormat="1" applyFont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1" fontId="27" fillId="5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31" fillId="0" borderId="0" xfId="0" applyNumberFormat="1" applyFont="1"/>
    <xf numFmtId="0" fontId="30" fillId="0" borderId="0" xfId="0" applyFont="1"/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27" fillId="0" borderId="0" xfId="0" applyNumberFormat="1" applyFont="1"/>
    <xf numFmtId="1" fontId="5" fillId="0" borderId="0" xfId="0" applyNumberFormat="1" applyFont="1"/>
    <xf numFmtId="0" fontId="27" fillId="0" borderId="0" xfId="0" applyFont="1"/>
    <xf numFmtId="43" fontId="33" fillId="0" borderId="0" xfId="0" applyNumberFormat="1" applyFont="1"/>
    <xf numFmtId="0" fontId="22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33" fillId="0" borderId="7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" fontId="30" fillId="0" borderId="0" xfId="0" applyNumberFormat="1" applyFont="1"/>
    <xf numFmtId="0" fontId="5" fillId="0" borderId="1" xfId="0" applyFont="1" applyBorder="1" applyAlignment="1">
      <alignment horizontal="center" vertical="center"/>
    </xf>
    <xf numFmtId="43" fontId="22" fillId="0" borderId="1" xfId="1" applyFont="1" applyFill="1" applyBorder="1"/>
    <xf numFmtId="164" fontId="22" fillId="0" borderId="1" xfId="0" applyNumberFormat="1" applyFont="1" applyBorder="1"/>
    <xf numFmtId="0" fontId="22" fillId="0" borderId="0" xfId="0" applyFont="1"/>
    <xf numFmtId="0" fontId="10" fillId="0" borderId="0" xfId="0" applyFont="1"/>
    <xf numFmtId="164" fontId="34" fillId="0" borderId="1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3" fontId="20" fillId="0" borderId="4" xfId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 vertical="center"/>
    </xf>
    <xf numFmtId="0" fontId="21" fillId="0" borderId="1" xfId="0" applyFont="1" applyBorder="1"/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" fontId="27" fillId="0" borderId="1" xfId="2" applyNumberFormat="1" applyFont="1" applyBorder="1" applyAlignment="1">
      <alignment horizontal="center" vertical="top" wrapText="1"/>
    </xf>
    <xf numFmtId="164" fontId="34" fillId="0" borderId="1" xfId="1" applyNumberFormat="1" applyFont="1" applyBorder="1" applyAlignment="1">
      <alignment horizontal="center" vertical="center"/>
    </xf>
    <xf numFmtId="164" fontId="22" fillId="0" borderId="1" xfId="1" applyNumberFormat="1" applyFont="1" applyFill="1" applyBorder="1"/>
    <xf numFmtId="1" fontId="27" fillId="0" borderId="1" xfId="2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64" fontId="45" fillId="0" borderId="1" xfId="1" applyNumberFormat="1" applyFont="1" applyBorder="1" applyAlignment="1">
      <alignment horizontal="center" vertical="center"/>
    </xf>
    <xf numFmtId="164" fontId="27" fillId="0" borderId="1" xfId="0" applyNumberFormat="1" applyFont="1" applyBorder="1"/>
    <xf numFmtId="164" fontId="27" fillId="0" borderId="2" xfId="0" applyNumberFormat="1" applyFont="1" applyBorder="1"/>
    <xf numFmtId="43" fontId="6" fillId="0" borderId="0" xfId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134470</xdr:rowOff>
    </xdr:from>
    <xdr:to>
      <xdr:col>23</xdr:col>
      <xdr:colOff>549089</xdr:colOff>
      <xdr:row>34</xdr:row>
      <xdr:rowOff>137711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892949-AC38-617E-CCA3-04935F865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34470"/>
          <a:ext cx="14500412" cy="71638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179294</xdr:colOff>
      <xdr:row>36</xdr:row>
      <xdr:rowOff>112058</xdr:rowOff>
    </xdr:from>
    <xdr:to>
      <xdr:col>23</xdr:col>
      <xdr:colOff>537882</xdr:colOff>
      <xdr:row>47</xdr:row>
      <xdr:rowOff>148803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814619-2F1E-0651-43A2-E882C8E19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294" y="7653617"/>
          <a:ext cx="14500412" cy="2333951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123265</xdr:colOff>
      <xdr:row>49</xdr:row>
      <xdr:rowOff>56029</xdr:rowOff>
    </xdr:from>
    <xdr:to>
      <xdr:col>23</xdr:col>
      <xdr:colOff>437029</xdr:colOff>
      <xdr:row>59</xdr:row>
      <xdr:rowOff>165598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729C9D-A61D-B7DA-A37E-C5CB682CF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265" y="10320617"/>
          <a:ext cx="14455588" cy="2238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206651</xdr:colOff>
      <xdr:row>38</xdr:row>
      <xdr:rowOff>132522</xdr:rowOff>
    </xdr:from>
    <xdr:to>
      <xdr:col>20</xdr:col>
      <xdr:colOff>530088</xdr:colOff>
      <xdr:row>67</xdr:row>
      <xdr:rowOff>74544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153EA-DA97-CD51-8F29-B67363E72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51" y="3884544"/>
          <a:ext cx="9930849" cy="474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145" zoomScaleNormal="145" workbookViewId="0">
      <selection activeCell="K29" sqref="K29"/>
    </sheetView>
  </sheetViews>
  <sheetFormatPr defaultRowHeight="16.5" x14ac:dyDescent="0.3"/>
  <cols>
    <col min="1" max="1" width="5" style="83" customWidth="1"/>
    <col min="2" max="2" width="5.42578125" style="83" customWidth="1"/>
    <col min="3" max="3" width="4.140625" style="83" customWidth="1"/>
    <col min="4" max="4" width="6.28515625" style="84" customWidth="1"/>
    <col min="5" max="5" width="6.85546875" style="84" customWidth="1"/>
    <col min="6" max="6" width="7.7109375" style="86" customWidth="1"/>
    <col min="7" max="7" width="7.7109375" style="81" customWidth="1"/>
    <col min="8" max="8" width="14.85546875" style="81" customWidth="1"/>
    <col min="9" max="9" width="13.28515625" style="81" customWidth="1"/>
    <col min="10" max="10" width="7.85546875" style="81" customWidth="1"/>
    <col min="11" max="11" width="12" style="81" customWidth="1"/>
    <col min="12" max="12" width="8.7109375" style="81" customWidth="1"/>
    <col min="13" max="13" width="15" style="82" customWidth="1"/>
    <col min="14" max="14" width="9.140625" style="82"/>
    <col min="15" max="16384" width="9.140625" style="81"/>
  </cols>
  <sheetData>
    <row r="1" spans="1:14" ht="60.75" customHeight="1" x14ac:dyDescent="0.3">
      <c r="A1" s="130" t="s">
        <v>1</v>
      </c>
      <c r="B1" s="97" t="s">
        <v>0</v>
      </c>
      <c r="C1" s="97" t="s">
        <v>3</v>
      </c>
      <c r="D1" s="97" t="s">
        <v>2</v>
      </c>
      <c r="E1" s="97" t="s">
        <v>60</v>
      </c>
      <c r="F1" s="97" t="s">
        <v>4</v>
      </c>
      <c r="G1" s="115" t="s">
        <v>61</v>
      </c>
      <c r="H1" s="115" t="s">
        <v>62</v>
      </c>
      <c r="I1" s="115" t="s">
        <v>63</v>
      </c>
      <c r="J1" s="115" t="s">
        <v>64</v>
      </c>
      <c r="K1" s="115" t="s">
        <v>55</v>
      </c>
      <c r="L1" s="131" t="s">
        <v>65</v>
      </c>
    </row>
    <row r="2" spans="1:14" s="91" customFormat="1" ht="12.75" x14ac:dyDescent="0.2">
      <c r="A2" s="87">
        <v>1</v>
      </c>
      <c r="B2" s="87">
        <v>201</v>
      </c>
      <c r="C2" s="87">
        <v>2</v>
      </c>
      <c r="D2" s="78" t="s">
        <v>58</v>
      </c>
      <c r="E2" s="94">
        <v>194</v>
      </c>
      <c r="F2" s="88">
        <f>E2*1.1</f>
        <v>213.4</v>
      </c>
      <c r="G2" s="132">
        <v>21000</v>
      </c>
      <c r="H2" s="133">
        <v>0</v>
      </c>
      <c r="I2" s="133">
        <f t="shared" ref="I2" si="0">H2*1.05</f>
        <v>0</v>
      </c>
      <c r="J2" s="134">
        <f t="shared" ref="J2" si="1">MROUND((I2*0.025/12),500)</f>
        <v>0</v>
      </c>
      <c r="K2" s="133">
        <f>F2*2800</f>
        <v>597520</v>
      </c>
      <c r="L2" s="78" t="s">
        <v>53</v>
      </c>
      <c r="M2" s="89"/>
      <c r="N2" s="90"/>
    </row>
    <row r="3" spans="1:14" s="91" customFormat="1" ht="12.75" x14ac:dyDescent="0.2">
      <c r="A3" s="87">
        <v>2</v>
      </c>
      <c r="B3" s="87">
        <v>202</v>
      </c>
      <c r="C3" s="87">
        <v>2</v>
      </c>
      <c r="D3" s="78" t="s">
        <v>47</v>
      </c>
      <c r="E3" s="95">
        <v>200</v>
      </c>
      <c r="F3" s="88">
        <f t="shared" ref="F3:F28" si="2">E3*1.1</f>
        <v>220.00000000000003</v>
      </c>
      <c r="G3" s="132">
        <v>21000</v>
      </c>
      <c r="H3" s="133">
        <v>0</v>
      </c>
      <c r="I3" s="133">
        <f t="shared" ref="I3:I28" si="3">H3*1.05</f>
        <v>0</v>
      </c>
      <c r="J3" s="134">
        <f t="shared" ref="J3:J29" si="4">MROUND((I3*0.025/12),500)</f>
        <v>0</v>
      </c>
      <c r="K3" s="133">
        <f t="shared" ref="K3:K28" si="5">F3*2800</f>
        <v>616000.00000000012</v>
      </c>
      <c r="L3" s="78" t="s">
        <v>53</v>
      </c>
      <c r="M3" s="90"/>
      <c r="N3" s="90"/>
    </row>
    <row r="4" spans="1:14" s="91" customFormat="1" ht="12.75" x14ac:dyDescent="0.2">
      <c r="A4" s="87">
        <v>3</v>
      </c>
      <c r="B4" s="87">
        <v>203</v>
      </c>
      <c r="C4" s="87">
        <v>2</v>
      </c>
      <c r="D4" s="78" t="s">
        <v>47</v>
      </c>
      <c r="E4" s="95">
        <v>269</v>
      </c>
      <c r="F4" s="88">
        <f t="shared" si="2"/>
        <v>295.90000000000003</v>
      </c>
      <c r="G4" s="132">
        <v>21000</v>
      </c>
      <c r="H4" s="133">
        <v>0</v>
      </c>
      <c r="I4" s="133">
        <f t="shared" si="3"/>
        <v>0</v>
      </c>
      <c r="J4" s="134">
        <f t="shared" si="4"/>
        <v>0</v>
      </c>
      <c r="K4" s="133">
        <f t="shared" si="5"/>
        <v>828520.00000000012</v>
      </c>
      <c r="L4" s="78" t="s">
        <v>53</v>
      </c>
      <c r="M4" s="90"/>
      <c r="N4" s="90"/>
    </row>
    <row r="5" spans="1:14" s="91" customFormat="1" ht="12.75" x14ac:dyDescent="0.2">
      <c r="A5" s="87">
        <v>4</v>
      </c>
      <c r="B5" s="87">
        <v>204</v>
      </c>
      <c r="C5" s="87">
        <v>2</v>
      </c>
      <c r="D5" s="78" t="s">
        <v>5</v>
      </c>
      <c r="E5" s="95">
        <v>463</v>
      </c>
      <c r="F5" s="88">
        <f t="shared" si="2"/>
        <v>509.30000000000007</v>
      </c>
      <c r="G5" s="132">
        <v>21000</v>
      </c>
      <c r="H5" s="133">
        <f t="shared" ref="H3:H28" si="6">E5*G5</f>
        <v>9723000</v>
      </c>
      <c r="I5" s="133">
        <f t="shared" si="3"/>
        <v>10209150</v>
      </c>
      <c r="J5" s="134">
        <f t="shared" si="4"/>
        <v>21500</v>
      </c>
      <c r="K5" s="133">
        <f t="shared" si="5"/>
        <v>1426040.0000000002</v>
      </c>
      <c r="L5" s="78" t="s">
        <v>54</v>
      </c>
      <c r="M5" s="90"/>
      <c r="N5" s="90"/>
    </row>
    <row r="6" spans="1:14" s="91" customFormat="1" ht="12.75" x14ac:dyDescent="0.2">
      <c r="A6" s="87">
        <v>5</v>
      </c>
      <c r="B6" s="87">
        <v>205</v>
      </c>
      <c r="C6" s="87">
        <v>2</v>
      </c>
      <c r="D6" s="78" t="s">
        <v>5</v>
      </c>
      <c r="E6" s="95">
        <v>417</v>
      </c>
      <c r="F6" s="88">
        <f t="shared" si="2"/>
        <v>458.70000000000005</v>
      </c>
      <c r="G6" s="132">
        <v>21000</v>
      </c>
      <c r="H6" s="133">
        <f t="shared" si="6"/>
        <v>8757000</v>
      </c>
      <c r="I6" s="133">
        <f t="shared" si="3"/>
        <v>9194850</v>
      </c>
      <c r="J6" s="134">
        <f t="shared" si="4"/>
        <v>19000</v>
      </c>
      <c r="K6" s="133">
        <f t="shared" si="5"/>
        <v>1284360.0000000002</v>
      </c>
      <c r="L6" s="78" t="s">
        <v>54</v>
      </c>
      <c r="M6" s="90"/>
      <c r="N6" s="90"/>
    </row>
    <row r="7" spans="1:14" s="91" customFormat="1" ht="12.75" x14ac:dyDescent="0.2">
      <c r="A7" s="87">
        <v>6</v>
      </c>
      <c r="B7" s="87">
        <v>206</v>
      </c>
      <c r="C7" s="87">
        <v>2</v>
      </c>
      <c r="D7" s="78" t="s">
        <v>47</v>
      </c>
      <c r="E7" s="95">
        <v>200</v>
      </c>
      <c r="F7" s="88">
        <f t="shared" si="2"/>
        <v>220.00000000000003</v>
      </c>
      <c r="G7" s="132">
        <v>21000</v>
      </c>
      <c r="H7" s="133">
        <v>0</v>
      </c>
      <c r="I7" s="133">
        <f t="shared" si="3"/>
        <v>0</v>
      </c>
      <c r="J7" s="134">
        <f t="shared" si="4"/>
        <v>0</v>
      </c>
      <c r="K7" s="133">
        <f t="shared" si="5"/>
        <v>616000.00000000012</v>
      </c>
      <c r="L7" s="78" t="s">
        <v>53</v>
      </c>
      <c r="M7" s="90"/>
      <c r="N7" s="90"/>
    </row>
    <row r="8" spans="1:14" s="91" customFormat="1" ht="12.75" x14ac:dyDescent="0.2">
      <c r="A8" s="87">
        <v>7</v>
      </c>
      <c r="B8" s="87">
        <v>207</v>
      </c>
      <c r="C8" s="87">
        <v>2</v>
      </c>
      <c r="D8" s="78" t="s">
        <v>59</v>
      </c>
      <c r="E8" s="95">
        <v>194</v>
      </c>
      <c r="F8" s="88">
        <f t="shared" si="2"/>
        <v>213.4</v>
      </c>
      <c r="G8" s="132">
        <v>21000</v>
      </c>
      <c r="H8" s="133">
        <v>0</v>
      </c>
      <c r="I8" s="133">
        <f t="shared" si="3"/>
        <v>0</v>
      </c>
      <c r="J8" s="134">
        <f t="shared" si="4"/>
        <v>0</v>
      </c>
      <c r="K8" s="133">
        <f t="shared" si="5"/>
        <v>597520</v>
      </c>
      <c r="L8" s="78" t="s">
        <v>53</v>
      </c>
      <c r="M8" s="90"/>
      <c r="N8" s="90"/>
    </row>
    <row r="9" spans="1:14" s="91" customFormat="1" ht="12.75" x14ac:dyDescent="0.2">
      <c r="A9" s="87">
        <v>8</v>
      </c>
      <c r="B9" s="87">
        <v>301</v>
      </c>
      <c r="C9" s="87">
        <v>3</v>
      </c>
      <c r="D9" s="78" t="s">
        <v>58</v>
      </c>
      <c r="E9" s="94">
        <v>194</v>
      </c>
      <c r="F9" s="88">
        <f t="shared" si="2"/>
        <v>213.4</v>
      </c>
      <c r="G9" s="132">
        <v>21000</v>
      </c>
      <c r="H9" s="133">
        <v>0</v>
      </c>
      <c r="I9" s="133">
        <f t="shared" si="3"/>
        <v>0</v>
      </c>
      <c r="J9" s="134">
        <f t="shared" si="4"/>
        <v>0</v>
      </c>
      <c r="K9" s="133">
        <f t="shared" si="5"/>
        <v>597520</v>
      </c>
      <c r="L9" s="78" t="s">
        <v>53</v>
      </c>
      <c r="M9" s="90"/>
      <c r="N9" s="90"/>
    </row>
    <row r="10" spans="1:14" s="91" customFormat="1" ht="12.75" x14ac:dyDescent="0.2">
      <c r="A10" s="87">
        <v>9</v>
      </c>
      <c r="B10" s="87">
        <v>302</v>
      </c>
      <c r="C10" s="87">
        <v>3</v>
      </c>
      <c r="D10" s="78" t="s">
        <v>47</v>
      </c>
      <c r="E10" s="95">
        <v>200</v>
      </c>
      <c r="F10" s="88">
        <f t="shared" si="2"/>
        <v>220.00000000000003</v>
      </c>
      <c r="G10" s="132">
        <v>21000</v>
      </c>
      <c r="H10" s="133">
        <f t="shared" si="6"/>
        <v>4200000</v>
      </c>
      <c r="I10" s="133">
        <f t="shared" si="3"/>
        <v>4410000</v>
      </c>
      <c r="J10" s="134">
        <f t="shared" si="4"/>
        <v>9000</v>
      </c>
      <c r="K10" s="133">
        <f t="shared" si="5"/>
        <v>616000.00000000012</v>
      </c>
      <c r="L10" s="78" t="s">
        <v>54</v>
      </c>
      <c r="M10" s="90"/>
      <c r="N10" s="90"/>
    </row>
    <row r="11" spans="1:14" s="91" customFormat="1" ht="12.75" x14ac:dyDescent="0.2">
      <c r="A11" s="87">
        <v>10</v>
      </c>
      <c r="B11" s="87">
        <v>303</v>
      </c>
      <c r="C11" s="87">
        <v>3</v>
      </c>
      <c r="D11" s="78" t="s">
        <v>47</v>
      </c>
      <c r="E11" s="95">
        <v>269</v>
      </c>
      <c r="F11" s="88">
        <f t="shared" si="2"/>
        <v>295.90000000000003</v>
      </c>
      <c r="G11" s="132">
        <v>21000</v>
      </c>
      <c r="H11" s="133">
        <v>0</v>
      </c>
      <c r="I11" s="133">
        <f t="shared" si="3"/>
        <v>0</v>
      </c>
      <c r="J11" s="134">
        <f t="shared" si="4"/>
        <v>0</v>
      </c>
      <c r="K11" s="133">
        <f t="shared" si="5"/>
        <v>828520.00000000012</v>
      </c>
      <c r="L11" s="78" t="s">
        <v>53</v>
      </c>
      <c r="M11" s="90"/>
      <c r="N11" s="90"/>
    </row>
    <row r="12" spans="1:14" s="91" customFormat="1" ht="12.75" x14ac:dyDescent="0.2">
      <c r="A12" s="87">
        <v>11</v>
      </c>
      <c r="B12" s="87">
        <v>304</v>
      </c>
      <c r="C12" s="87">
        <v>3</v>
      </c>
      <c r="D12" s="78" t="s">
        <v>5</v>
      </c>
      <c r="E12" s="95">
        <v>463</v>
      </c>
      <c r="F12" s="88">
        <f t="shared" si="2"/>
        <v>509.30000000000007</v>
      </c>
      <c r="G12" s="132">
        <v>21000</v>
      </c>
      <c r="H12" s="133">
        <f t="shared" si="6"/>
        <v>9723000</v>
      </c>
      <c r="I12" s="133">
        <f t="shared" si="3"/>
        <v>10209150</v>
      </c>
      <c r="J12" s="134">
        <f t="shared" si="4"/>
        <v>21500</v>
      </c>
      <c r="K12" s="133">
        <f t="shared" si="5"/>
        <v>1426040.0000000002</v>
      </c>
      <c r="L12" s="78" t="s">
        <v>54</v>
      </c>
      <c r="M12" s="92"/>
      <c r="N12" s="90"/>
    </row>
    <row r="13" spans="1:14" s="91" customFormat="1" ht="12.75" x14ac:dyDescent="0.2">
      <c r="A13" s="87">
        <v>12</v>
      </c>
      <c r="B13" s="87">
        <v>305</v>
      </c>
      <c r="C13" s="87">
        <v>3</v>
      </c>
      <c r="D13" s="78" t="s">
        <v>5</v>
      </c>
      <c r="E13" s="95">
        <v>417</v>
      </c>
      <c r="F13" s="88">
        <f t="shared" si="2"/>
        <v>458.70000000000005</v>
      </c>
      <c r="G13" s="132">
        <v>21000</v>
      </c>
      <c r="H13" s="133">
        <v>0</v>
      </c>
      <c r="I13" s="133">
        <f t="shared" si="3"/>
        <v>0</v>
      </c>
      <c r="J13" s="134">
        <f t="shared" si="4"/>
        <v>0</v>
      </c>
      <c r="K13" s="133">
        <f t="shared" si="5"/>
        <v>1284360.0000000002</v>
      </c>
      <c r="L13" s="78" t="s">
        <v>53</v>
      </c>
      <c r="M13" s="90"/>
      <c r="N13" s="90"/>
    </row>
    <row r="14" spans="1:14" s="91" customFormat="1" ht="12.75" x14ac:dyDescent="0.2">
      <c r="A14" s="87">
        <v>13</v>
      </c>
      <c r="B14" s="87">
        <v>306</v>
      </c>
      <c r="C14" s="87">
        <v>3</v>
      </c>
      <c r="D14" s="78" t="s">
        <v>47</v>
      </c>
      <c r="E14" s="95">
        <v>200</v>
      </c>
      <c r="F14" s="88">
        <f t="shared" si="2"/>
        <v>220.00000000000003</v>
      </c>
      <c r="G14" s="132">
        <v>21000</v>
      </c>
      <c r="H14" s="133">
        <v>0</v>
      </c>
      <c r="I14" s="133">
        <f t="shared" si="3"/>
        <v>0</v>
      </c>
      <c r="J14" s="134">
        <f t="shared" si="4"/>
        <v>0</v>
      </c>
      <c r="K14" s="133">
        <f t="shared" si="5"/>
        <v>616000.00000000012</v>
      </c>
      <c r="L14" s="78" t="s">
        <v>53</v>
      </c>
      <c r="M14" s="90"/>
      <c r="N14" s="90"/>
    </row>
    <row r="15" spans="1:14" s="91" customFormat="1" ht="12.75" x14ac:dyDescent="0.2">
      <c r="A15" s="87">
        <v>14</v>
      </c>
      <c r="B15" s="87">
        <v>307</v>
      </c>
      <c r="C15" s="87">
        <v>3</v>
      </c>
      <c r="D15" s="78" t="s">
        <v>59</v>
      </c>
      <c r="E15" s="95">
        <v>194</v>
      </c>
      <c r="F15" s="88">
        <f t="shared" si="2"/>
        <v>213.4</v>
      </c>
      <c r="G15" s="132">
        <v>21000</v>
      </c>
      <c r="H15" s="133">
        <v>0</v>
      </c>
      <c r="I15" s="133">
        <f t="shared" si="3"/>
        <v>0</v>
      </c>
      <c r="J15" s="134">
        <f t="shared" si="4"/>
        <v>0</v>
      </c>
      <c r="K15" s="133">
        <f t="shared" si="5"/>
        <v>597520</v>
      </c>
      <c r="L15" s="78" t="s">
        <v>53</v>
      </c>
      <c r="M15" s="90"/>
      <c r="N15" s="90"/>
    </row>
    <row r="16" spans="1:14" s="91" customFormat="1" ht="12.75" x14ac:dyDescent="0.2">
      <c r="A16" s="87">
        <v>15</v>
      </c>
      <c r="B16" s="87">
        <v>401</v>
      </c>
      <c r="C16" s="87">
        <v>4</v>
      </c>
      <c r="D16" s="78" t="s">
        <v>58</v>
      </c>
      <c r="E16" s="94">
        <v>194</v>
      </c>
      <c r="F16" s="88">
        <f t="shared" si="2"/>
        <v>213.4</v>
      </c>
      <c r="G16" s="132">
        <v>21000</v>
      </c>
      <c r="H16" s="133">
        <v>0</v>
      </c>
      <c r="I16" s="133">
        <f t="shared" si="3"/>
        <v>0</v>
      </c>
      <c r="J16" s="134">
        <f t="shared" si="4"/>
        <v>0</v>
      </c>
      <c r="K16" s="133">
        <f t="shared" si="5"/>
        <v>597520</v>
      </c>
      <c r="L16" s="78" t="s">
        <v>53</v>
      </c>
      <c r="M16" s="90"/>
      <c r="N16" s="90"/>
    </row>
    <row r="17" spans="1:14" s="91" customFormat="1" ht="12.75" x14ac:dyDescent="0.2">
      <c r="A17" s="87">
        <v>16</v>
      </c>
      <c r="B17" s="87">
        <v>402</v>
      </c>
      <c r="C17" s="87">
        <v>4</v>
      </c>
      <c r="D17" s="78" t="s">
        <v>47</v>
      </c>
      <c r="E17" s="95">
        <v>200</v>
      </c>
      <c r="F17" s="88">
        <f t="shared" si="2"/>
        <v>220.00000000000003</v>
      </c>
      <c r="G17" s="132">
        <v>21000</v>
      </c>
      <c r="H17" s="133">
        <v>0</v>
      </c>
      <c r="I17" s="133">
        <f t="shared" si="3"/>
        <v>0</v>
      </c>
      <c r="J17" s="134">
        <f t="shared" si="4"/>
        <v>0</v>
      </c>
      <c r="K17" s="133">
        <f t="shared" si="5"/>
        <v>616000.00000000012</v>
      </c>
      <c r="L17" s="78" t="s">
        <v>53</v>
      </c>
      <c r="M17" s="90"/>
      <c r="N17" s="90"/>
    </row>
    <row r="18" spans="1:14" s="91" customFormat="1" ht="12.75" x14ac:dyDescent="0.2">
      <c r="A18" s="87">
        <v>17</v>
      </c>
      <c r="B18" s="87">
        <v>403</v>
      </c>
      <c r="C18" s="87">
        <v>4</v>
      </c>
      <c r="D18" s="78" t="s">
        <v>47</v>
      </c>
      <c r="E18" s="95">
        <v>417</v>
      </c>
      <c r="F18" s="88">
        <f t="shared" si="2"/>
        <v>458.70000000000005</v>
      </c>
      <c r="G18" s="132">
        <v>21000</v>
      </c>
      <c r="H18" s="133">
        <v>0</v>
      </c>
      <c r="I18" s="133">
        <f t="shared" si="3"/>
        <v>0</v>
      </c>
      <c r="J18" s="134">
        <f t="shared" si="4"/>
        <v>0</v>
      </c>
      <c r="K18" s="133">
        <f t="shared" si="5"/>
        <v>1284360.0000000002</v>
      </c>
      <c r="L18" s="78" t="s">
        <v>53</v>
      </c>
      <c r="M18" s="90"/>
      <c r="N18" s="90"/>
    </row>
    <row r="19" spans="1:14" s="91" customFormat="1" ht="12.75" x14ac:dyDescent="0.2">
      <c r="A19" s="87">
        <v>18</v>
      </c>
      <c r="B19" s="87">
        <v>404</v>
      </c>
      <c r="C19" s="87">
        <v>4</v>
      </c>
      <c r="D19" s="78" t="s">
        <v>5</v>
      </c>
      <c r="E19" s="95">
        <v>463</v>
      </c>
      <c r="F19" s="88">
        <f t="shared" si="2"/>
        <v>509.30000000000007</v>
      </c>
      <c r="G19" s="132">
        <v>21000</v>
      </c>
      <c r="H19" s="133">
        <f t="shared" si="6"/>
        <v>9723000</v>
      </c>
      <c r="I19" s="133">
        <f t="shared" si="3"/>
        <v>10209150</v>
      </c>
      <c r="J19" s="134">
        <f t="shared" si="4"/>
        <v>21500</v>
      </c>
      <c r="K19" s="133">
        <f t="shared" si="5"/>
        <v>1426040.0000000002</v>
      </c>
      <c r="L19" s="78" t="s">
        <v>54</v>
      </c>
      <c r="M19" s="90"/>
      <c r="N19" s="90"/>
    </row>
    <row r="20" spans="1:14" s="91" customFormat="1" ht="12.75" x14ac:dyDescent="0.2">
      <c r="A20" s="87">
        <v>19</v>
      </c>
      <c r="B20" s="87">
        <v>405</v>
      </c>
      <c r="C20" s="87">
        <v>4</v>
      </c>
      <c r="D20" s="78" t="s">
        <v>5</v>
      </c>
      <c r="E20" s="95">
        <v>242</v>
      </c>
      <c r="F20" s="88">
        <f t="shared" si="2"/>
        <v>266.20000000000005</v>
      </c>
      <c r="G20" s="132">
        <v>21000</v>
      </c>
      <c r="H20" s="133">
        <v>0</v>
      </c>
      <c r="I20" s="133">
        <f t="shared" si="3"/>
        <v>0</v>
      </c>
      <c r="J20" s="134">
        <f t="shared" si="4"/>
        <v>0</v>
      </c>
      <c r="K20" s="133">
        <f t="shared" si="5"/>
        <v>745360.00000000012</v>
      </c>
      <c r="L20" s="78" t="s">
        <v>53</v>
      </c>
      <c r="M20" s="90"/>
      <c r="N20" s="90"/>
    </row>
    <row r="21" spans="1:14" s="91" customFormat="1" ht="12.75" x14ac:dyDescent="0.2">
      <c r="A21" s="87">
        <v>20</v>
      </c>
      <c r="B21" s="87">
        <v>406</v>
      </c>
      <c r="C21" s="87">
        <v>4</v>
      </c>
      <c r="D21" s="78" t="s">
        <v>47</v>
      </c>
      <c r="E21" s="95">
        <v>246</v>
      </c>
      <c r="F21" s="88">
        <f t="shared" si="2"/>
        <v>270.60000000000002</v>
      </c>
      <c r="G21" s="132">
        <v>21000</v>
      </c>
      <c r="H21" s="133">
        <v>0</v>
      </c>
      <c r="I21" s="133">
        <f t="shared" si="3"/>
        <v>0</v>
      </c>
      <c r="J21" s="134">
        <f t="shared" si="4"/>
        <v>0</v>
      </c>
      <c r="K21" s="133">
        <f t="shared" si="5"/>
        <v>757680.00000000012</v>
      </c>
      <c r="L21" s="78" t="s">
        <v>53</v>
      </c>
      <c r="M21" s="90"/>
      <c r="N21" s="90"/>
    </row>
    <row r="22" spans="1:14" s="91" customFormat="1" ht="12.75" x14ac:dyDescent="0.2">
      <c r="A22" s="87">
        <v>21</v>
      </c>
      <c r="B22" s="87">
        <v>407</v>
      </c>
      <c r="C22" s="87">
        <v>4</v>
      </c>
      <c r="D22" s="78" t="s">
        <v>59</v>
      </c>
      <c r="E22" s="95">
        <v>194</v>
      </c>
      <c r="F22" s="88">
        <f t="shared" si="2"/>
        <v>213.4</v>
      </c>
      <c r="G22" s="132">
        <v>21000</v>
      </c>
      <c r="H22" s="133">
        <v>0</v>
      </c>
      <c r="I22" s="133">
        <f t="shared" si="3"/>
        <v>0</v>
      </c>
      <c r="J22" s="134">
        <f t="shared" si="4"/>
        <v>0</v>
      </c>
      <c r="K22" s="133">
        <f t="shared" si="5"/>
        <v>597520</v>
      </c>
      <c r="L22" s="78" t="s">
        <v>53</v>
      </c>
      <c r="M22" s="90"/>
      <c r="N22" s="90"/>
    </row>
    <row r="23" spans="1:14" s="91" customFormat="1" ht="12.75" x14ac:dyDescent="0.2">
      <c r="A23" s="87">
        <v>22</v>
      </c>
      <c r="B23" s="87">
        <v>501</v>
      </c>
      <c r="C23" s="87">
        <v>5</v>
      </c>
      <c r="D23" s="78" t="s">
        <v>59</v>
      </c>
      <c r="E23" s="94">
        <v>194</v>
      </c>
      <c r="F23" s="88">
        <f t="shared" si="2"/>
        <v>213.4</v>
      </c>
      <c r="G23" s="132">
        <v>21000</v>
      </c>
      <c r="H23" s="133">
        <f t="shared" si="6"/>
        <v>4074000</v>
      </c>
      <c r="I23" s="133">
        <f t="shared" si="3"/>
        <v>4277700</v>
      </c>
      <c r="J23" s="134">
        <f t="shared" si="4"/>
        <v>9000</v>
      </c>
      <c r="K23" s="133">
        <f t="shared" si="5"/>
        <v>597520</v>
      </c>
      <c r="L23" s="78" t="s">
        <v>54</v>
      </c>
      <c r="M23" s="90"/>
      <c r="N23" s="90"/>
    </row>
    <row r="24" spans="1:14" s="91" customFormat="1" ht="12.75" x14ac:dyDescent="0.2">
      <c r="A24" s="87">
        <v>23</v>
      </c>
      <c r="B24" s="87">
        <v>502</v>
      </c>
      <c r="C24" s="87">
        <v>5</v>
      </c>
      <c r="D24" s="78" t="s">
        <v>47</v>
      </c>
      <c r="E24" s="95">
        <v>200</v>
      </c>
      <c r="F24" s="88">
        <f t="shared" si="2"/>
        <v>220.00000000000003</v>
      </c>
      <c r="G24" s="132">
        <v>21000</v>
      </c>
      <c r="H24" s="133">
        <v>0</v>
      </c>
      <c r="I24" s="133">
        <f t="shared" si="3"/>
        <v>0</v>
      </c>
      <c r="J24" s="134">
        <f t="shared" si="4"/>
        <v>0</v>
      </c>
      <c r="K24" s="133">
        <f t="shared" si="5"/>
        <v>616000.00000000012</v>
      </c>
      <c r="L24" s="78" t="s">
        <v>53</v>
      </c>
      <c r="M24" s="90"/>
      <c r="N24" s="90"/>
    </row>
    <row r="25" spans="1:14" s="91" customFormat="1" ht="12.75" x14ac:dyDescent="0.2">
      <c r="A25" s="87">
        <v>24</v>
      </c>
      <c r="B25" s="87">
        <v>503</v>
      </c>
      <c r="C25" s="87">
        <v>5</v>
      </c>
      <c r="D25" s="78" t="s">
        <v>5</v>
      </c>
      <c r="E25" s="95">
        <v>417</v>
      </c>
      <c r="F25" s="88">
        <f t="shared" si="2"/>
        <v>458.70000000000005</v>
      </c>
      <c r="G25" s="132">
        <v>21000</v>
      </c>
      <c r="H25" s="133">
        <v>0</v>
      </c>
      <c r="I25" s="133">
        <f t="shared" si="3"/>
        <v>0</v>
      </c>
      <c r="J25" s="134">
        <f t="shared" si="4"/>
        <v>0</v>
      </c>
      <c r="K25" s="133">
        <f t="shared" si="5"/>
        <v>1284360.0000000002</v>
      </c>
      <c r="L25" s="78" t="s">
        <v>53</v>
      </c>
      <c r="M25" s="90"/>
      <c r="N25" s="90"/>
    </row>
    <row r="26" spans="1:14" s="91" customFormat="1" ht="12.75" x14ac:dyDescent="0.2">
      <c r="A26" s="87">
        <v>25</v>
      </c>
      <c r="B26" s="87">
        <v>504</v>
      </c>
      <c r="C26" s="87">
        <v>5</v>
      </c>
      <c r="D26" s="78" t="s">
        <v>5</v>
      </c>
      <c r="E26" s="95">
        <v>463</v>
      </c>
      <c r="F26" s="88">
        <f t="shared" si="2"/>
        <v>509.30000000000007</v>
      </c>
      <c r="G26" s="132">
        <v>21000</v>
      </c>
      <c r="H26" s="133">
        <f t="shared" si="6"/>
        <v>9723000</v>
      </c>
      <c r="I26" s="133">
        <f t="shared" si="3"/>
        <v>10209150</v>
      </c>
      <c r="J26" s="134">
        <f t="shared" si="4"/>
        <v>21500</v>
      </c>
      <c r="K26" s="133">
        <f t="shared" si="5"/>
        <v>1426040.0000000002</v>
      </c>
      <c r="L26" s="78" t="s">
        <v>54</v>
      </c>
      <c r="M26" s="90"/>
      <c r="N26" s="90"/>
    </row>
    <row r="27" spans="1:14" s="91" customFormat="1" ht="12.75" x14ac:dyDescent="0.2">
      <c r="A27" s="87">
        <v>26</v>
      </c>
      <c r="B27" s="87">
        <v>505</v>
      </c>
      <c r="C27" s="87">
        <v>5</v>
      </c>
      <c r="D27" s="78" t="s">
        <v>25</v>
      </c>
      <c r="E27" s="95">
        <v>501</v>
      </c>
      <c r="F27" s="88">
        <f t="shared" si="2"/>
        <v>551.1</v>
      </c>
      <c r="G27" s="132">
        <v>21000</v>
      </c>
      <c r="H27" s="133">
        <v>0</v>
      </c>
      <c r="I27" s="133">
        <f t="shared" si="3"/>
        <v>0</v>
      </c>
      <c r="J27" s="134">
        <f t="shared" si="4"/>
        <v>0</v>
      </c>
      <c r="K27" s="133">
        <f t="shared" si="5"/>
        <v>1543080</v>
      </c>
      <c r="L27" s="78" t="s">
        <v>53</v>
      </c>
      <c r="M27" s="90"/>
      <c r="N27" s="90"/>
    </row>
    <row r="28" spans="1:14" s="91" customFormat="1" ht="12.75" x14ac:dyDescent="0.2">
      <c r="A28" s="87">
        <v>27</v>
      </c>
      <c r="B28" s="87">
        <v>506</v>
      </c>
      <c r="C28" s="87">
        <v>5</v>
      </c>
      <c r="D28" s="78" t="s">
        <v>59</v>
      </c>
      <c r="E28" s="95">
        <v>194</v>
      </c>
      <c r="F28" s="88">
        <f t="shared" si="2"/>
        <v>213.4</v>
      </c>
      <c r="G28" s="132">
        <v>21000</v>
      </c>
      <c r="H28" s="133">
        <v>0</v>
      </c>
      <c r="I28" s="133">
        <f t="shared" si="3"/>
        <v>0</v>
      </c>
      <c r="J28" s="134">
        <f t="shared" si="4"/>
        <v>0</v>
      </c>
      <c r="K28" s="133">
        <f t="shared" si="5"/>
        <v>597520</v>
      </c>
      <c r="L28" s="78" t="s">
        <v>53</v>
      </c>
      <c r="M28" s="90"/>
      <c r="N28" s="90"/>
    </row>
    <row r="29" spans="1:14" x14ac:dyDescent="0.3">
      <c r="A29" s="119" t="s">
        <v>34</v>
      </c>
      <c r="B29" s="120"/>
      <c r="C29" s="120"/>
      <c r="D29" s="121"/>
      <c r="E29" s="96">
        <f t="shared" ref="E29:F29" si="7">SUM(E2:E28)</f>
        <v>7799</v>
      </c>
      <c r="F29" s="96">
        <f t="shared" si="7"/>
        <v>8578.9</v>
      </c>
      <c r="G29" s="118"/>
      <c r="H29" s="135">
        <f>SUM(H2:H28)</f>
        <v>55923000</v>
      </c>
      <c r="I29" s="135">
        <f>SUM(I2:I28)</f>
        <v>58719150</v>
      </c>
      <c r="J29" s="96"/>
      <c r="K29" s="141">
        <f>SUM(K2:K28)</f>
        <v>24020920</v>
      </c>
      <c r="L29" s="118"/>
      <c r="M29" s="24"/>
    </row>
    <row r="30" spans="1:14" x14ac:dyDescent="0.3">
      <c r="F30" s="85"/>
    </row>
  </sheetData>
  <mergeCells count="1">
    <mergeCell ref="A29:D29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4"/>
  <sheetViews>
    <sheetView zoomScale="145" zoomScaleNormal="145" workbookViewId="0">
      <selection activeCell="C33" sqref="C33"/>
    </sheetView>
  </sheetViews>
  <sheetFormatPr defaultRowHeight="12.75" x14ac:dyDescent="0.2"/>
  <cols>
    <col min="1" max="1" width="10.5703125" style="63" customWidth="1"/>
    <col min="2" max="2" width="5.5703125" style="63" customWidth="1"/>
    <col min="3" max="3" width="5.7109375" style="63" customWidth="1"/>
    <col min="4" max="4" width="5.5703125" style="63" customWidth="1"/>
    <col min="5" max="5" width="5.85546875" style="63" customWidth="1"/>
    <col min="6" max="6" width="10.140625" style="63" customWidth="1"/>
    <col min="7" max="7" width="6" style="63" bestFit="1" customWidth="1"/>
    <col min="8" max="8" width="5.140625" style="63" customWidth="1"/>
    <col min="9" max="9" width="5.5703125" style="63" customWidth="1"/>
    <col min="10" max="10" width="6.42578125" style="63" customWidth="1"/>
    <col min="11" max="11" width="8.85546875" style="63" customWidth="1"/>
    <col min="12" max="12" width="4.85546875" style="63" customWidth="1"/>
    <col min="13" max="13" width="5.28515625" style="63" customWidth="1"/>
    <col min="14" max="14" width="6.5703125" style="63" customWidth="1"/>
    <col min="15" max="15" width="6" style="63" customWidth="1"/>
    <col min="16" max="16384" width="9.140625" style="64"/>
  </cols>
  <sheetData>
    <row r="1" spans="1:16" x14ac:dyDescent="0.2">
      <c r="A1" s="62" t="s">
        <v>24</v>
      </c>
      <c r="B1" s="62"/>
      <c r="F1" s="62" t="s">
        <v>26</v>
      </c>
      <c r="G1" s="62"/>
      <c r="K1" s="62" t="s">
        <v>27</v>
      </c>
    </row>
    <row r="2" spans="1:16" ht="25.5" x14ac:dyDescent="0.2">
      <c r="A2" s="25" t="s">
        <v>30</v>
      </c>
      <c r="B2" s="25" t="s">
        <v>44</v>
      </c>
      <c r="C2" s="25" t="s">
        <v>41</v>
      </c>
      <c r="D2" s="60" t="s">
        <v>32</v>
      </c>
      <c r="E2" s="60" t="s">
        <v>33</v>
      </c>
      <c r="F2" s="26" t="s">
        <v>30</v>
      </c>
      <c r="G2" s="26" t="s">
        <v>45</v>
      </c>
      <c r="H2" s="26" t="s">
        <v>41</v>
      </c>
      <c r="I2" s="61" t="s">
        <v>32</v>
      </c>
      <c r="J2" s="61" t="s">
        <v>33</v>
      </c>
      <c r="K2" s="27" t="s">
        <v>30</v>
      </c>
      <c r="L2" s="74" t="s">
        <v>31</v>
      </c>
      <c r="M2" s="27" t="s">
        <v>41</v>
      </c>
      <c r="N2" s="74" t="s">
        <v>32</v>
      </c>
      <c r="O2" s="74" t="s">
        <v>33</v>
      </c>
    </row>
    <row r="3" spans="1:16" x14ac:dyDescent="0.2">
      <c r="A3" s="126" t="s">
        <v>39</v>
      </c>
      <c r="B3" s="126"/>
      <c r="C3" s="126"/>
      <c r="D3" s="126"/>
      <c r="E3" s="126"/>
      <c r="F3" s="127" t="s">
        <v>39</v>
      </c>
      <c r="G3" s="127"/>
      <c r="H3" s="127"/>
      <c r="I3" s="127"/>
      <c r="J3" s="127"/>
      <c r="K3" s="128" t="s">
        <v>39</v>
      </c>
      <c r="L3" s="129"/>
      <c r="M3" s="129"/>
      <c r="N3" s="129"/>
      <c r="O3" s="129"/>
    </row>
    <row r="4" spans="1:16" x14ac:dyDescent="0.2">
      <c r="A4" s="25">
        <v>0</v>
      </c>
      <c r="B4" s="25"/>
      <c r="C4" s="25"/>
      <c r="D4" s="25"/>
      <c r="E4" s="25"/>
      <c r="F4" s="66" t="s">
        <v>42</v>
      </c>
      <c r="G4" s="66">
        <v>1</v>
      </c>
      <c r="H4" s="66" t="s">
        <v>5</v>
      </c>
      <c r="I4" s="66">
        <v>38.96</v>
      </c>
      <c r="J4" s="75">
        <f>I4*10.764</f>
        <v>419.36543999999998</v>
      </c>
      <c r="K4" s="67" t="s">
        <v>28</v>
      </c>
      <c r="L4" s="67">
        <v>1</v>
      </c>
      <c r="M4" s="67" t="s">
        <v>25</v>
      </c>
      <c r="N4" s="67">
        <v>51.66</v>
      </c>
      <c r="O4" s="76">
        <f>N4*10.764</f>
        <v>556.06823999999995</v>
      </c>
    </row>
    <row r="5" spans="1:16" x14ac:dyDescent="0.2">
      <c r="A5" s="25"/>
      <c r="B5" s="25"/>
      <c r="C5" s="25"/>
      <c r="D5" s="25"/>
      <c r="E5" s="25"/>
      <c r="F5" s="26"/>
      <c r="G5" s="66">
        <v>2</v>
      </c>
      <c r="H5" s="66" t="s">
        <v>5</v>
      </c>
      <c r="I5" s="66">
        <v>38.96</v>
      </c>
      <c r="J5" s="75">
        <f t="shared" ref="J5:J11" si="0">I5*10.764</f>
        <v>419.36543999999998</v>
      </c>
      <c r="K5" s="27"/>
      <c r="L5" s="67">
        <v>2</v>
      </c>
      <c r="M5" s="67" t="s">
        <v>25</v>
      </c>
      <c r="N5" s="67">
        <v>53.8</v>
      </c>
      <c r="O5" s="76">
        <f t="shared" ref="O5:O7" si="1">N5*10.764</f>
        <v>579.1031999999999</v>
      </c>
    </row>
    <row r="6" spans="1:16" x14ac:dyDescent="0.2">
      <c r="A6" s="25"/>
      <c r="B6" s="25"/>
      <c r="C6" s="25"/>
      <c r="D6" s="25"/>
      <c r="E6" s="25"/>
      <c r="F6" s="26"/>
      <c r="G6" s="66">
        <v>3</v>
      </c>
      <c r="H6" s="66" t="s">
        <v>5</v>
      </c>
      <c r="I6" s="66">
        <v>38.96</v>
      </c>
      <c r="J6" s="75">
        <f t="shared" si="0"/>
        <v>419.36543999999998</v>
      </c>
      <c r="K6" s="27"/>
      <c r="L6" s="67">
        <v>3</v>
      </c>
      <c r="M6" s="67" t="s">
        <v>25</v>
      </c>
      <c r="N6" s="67">
        <v>53.8</v>
      </c>
      <c r="O6" s="76">
        <f t="shared" si="1"/>
        <v>579.1031999999999</v>
      </c>
    </row>
    <row r="7" spans="1:16" x14ac:dyDescent="0.2">
      <c r="A7" s="25"/>
      <c r="B7" s="25"/>
      <c r="C7" s="25"/>
      <c r="D7" s="25"/>
      <c r="E7" s="25"/>
      <c r="F7" s="26"/>
      <c r="G7" s="66">
        <v>4</v>
      </c>
      <c r="H7" s="66" t="s">
        <v>5</v>
      </c>
      <c r="I7" s="66">
        <v>38.96</v>
      </c>
      <c r="J7" s="75">
        <f t="shared" si="0"/>
        <v>419.36543999999998</v>
      </c>
      <c r="K7" s="73"/>
      <c r="L7" s="67">
        <v>4</v>
      </c>
      <c r="M7" s="67" t="s">
        <v>25</v>
      </c>
      <c r="N7" s="67">
        <v>51.66</v>
      </c>
      <c r="O7" s="76">
        <f t="shared" si="1"/>
        <v>556.06823999999995</v>
      </c>
    </row>
    <row r="8" spans="1:16" x14ac:dyDescent="0.2">
      <c r="A8" s="25"/>
      <c r="B8" s="25"/>
      <c r="C8" s="25"/>
      <c r="D8" s="25"/>
      <c r="E8" s="25"/>
      <c r="F8" s="26"/>
      <c r="G8" s="66">
        <v>5</v>
      </c>
      <c r="H8" s="66" t="s">
        <v>5</v>
      </c>
      <c r="I8" s="66">
        <v>38.96</v>
      </c>
      <c r="J8" s="75">
        <f t="shared" si="0"/>
        <v>419.36543999999998</v>
      </c>
      <c r="K8" s="77"/>
      <c r="L8" s="77"/>
      <c r="M8" s="77"/>
      <c r="N8" s="77"/>
      <c r="O8" s="77"/>
    </row>
    <row r="9" spans="1:16" x14ac:dyDescent="0.2">
      <c r="A9" s="25"/>
      <c r="B9" s="25"/>
      <c r="C9" s="25"/>
      <c r="D9" s="25"/>
      <c r="E9" s="25"/>
      <c r="F9" s="26"/>
      <c r="G9" s="66">
        <v>6</v>
      </c>
      <c r="H9" s="66" t="s">
        <v>5</v>
      </c>
      <c r="I9" s="66">
        <v>38.96</v>
      </c>
      <c r="J9" s="75">
        <f t="shared" si="0"/>
        <v>419.36543999999998</v>
      </c>
      <c r="K9" s="77"/>
      <c r="L9" s="77"/>
      <c r="M9" s="77"/>
      <c r="N9" s="77"/>
      <c r="O9" s="77"/>
    </row>
    <row r="10" spans="1:16" x14ac:dyDescent="0.2">
      <c r="A10" s="25"/>
      <c r="B10" s="25"/>
      <c r="C10" s="25"/>
      <c r="D10" s="25"/>
      <c r="E10" s="25"/>
      <c r="F10" s="26"/>
      <c r="G10" s="66">
        <v>7</v>
      </c>
      <c r="H10" s="66" t="s">
        <v>5</v>
      </c>
      <c r="I10" s="66">
        <v>38.96</v>
      </c>
      <c r="J10" s="75">
        <f t="shared" si="0"/>
        <v>419.36543999999998</v>
      </c>
      <c r="K10" s="77"/>
      <c r="L10" s="77"/>
      <c r="M10" s="77"/>
      <c r="N10" s="77"/>
      <c r="O10" s="77"/>
    </row>
    <row r="11" spans="1:16" x14ac:dyDescent="0.2">
      <c r="A11" s="25"/>
      <c r="B11" s="25"/>
      <c r="C11" s="25"/>
      <c r="D11" s="25"/>
      <c r="E11" s="25"/>
      <c r="F11" s="26"/>
      <c r="G11" s="66">
        <v>8</v>
      </c>
      <c r="H11" s="66" t="s">
        <v>5</v>
      </c>
      <c r="I11" s="66">
        <v>38.96</v>
      </c>
      <c r="J11" s="75">
        <f t="shared" si="0"/>
        <v>419.36543999999998</v>
      </c>
      <c r="K11" s="77"/>
      <c r="L11" s="77"/>
      <c r="M11" s="77"/>
      <c r="N11" s="77"/>
      <c r="O11" s="77"/>
      <c r="P11" s="94">
        <v>194</v>
      </c>
    </row>
    <row r="12" spans="1:16" x14ac:dyDescent="0.2">
      <c r="A12" s="126" t="s">
        <v>40</v>
      </c>
      <c r="B12" s="126"/>
      <c r="C12" s="126"/>
      <c r="D12" s="126"/>
      <c r="E12" s="126"/>
      <c r="F12" s="127" t="s">
        <v>40</v>
      </c>
      <c r="G12" s="127"/>
      <c r="H12" s="127"/>
      <c r="I12" s="127"/>
      <c r="J12" s="127"/>
      <c r="K12" s="125" t="s">
        <v>40</v>
      </c>
      <c r="L12" s="125"/>
      <c r="M12" s="125"/>
      <c r="N12" s="125"/>
      <c r="O12" s="125"/>
      <c r="P12" s="95">
        <v>200</v>
      </c>
    </row>
    <row r="13" spans="1:16" x14ac:dyDescent="0.2">
      <c r="A13" s="65" t="s">
        <v>46</v>
      </c>
      <c r="B13" s="65">
        <v>1</v>
      </c>
      <c r="C13" s="65" t="s">
        <v>56</v>
      </c>
      <c r="D13" s="65">
        <v>18.03</v>
      </c>
      <c r="E13" s="70">
        <f>D13*10.764</f>
        <v>194.07491999999999</v>
      </c>
      <c r="F13" s="66" t="s">
        <v>42</v>
      </c>
      <c r="G13" s="66">
        <v>1</v>
      </c>
      <c r="H13" s="66" t="s">
        <v>5</v>
      </c>
      <c r="I13" s="66">
        <v>38.96</v>
      </c>
      <c r="J13" s="75">
        <f>I13*10.764</f>
        <v>419.36543999999998</v>
      </c>
      <c r="K13" s="67" t="s">
        <v>28</v>
      </c>
      <c r="L13" s="67">
        <v>1</v>
      </c>
      <c r="M13" s="67" t="s">
        <v>25</v>
      </c>
      <c r="N13" s="67">
        <v>51.66</v>
      </c>
      <c r="O13" s="76">
        <f>N13*10.764</f>
        <v>556.06823999999995</v>
      </c>
      <c r="P13" s="95">
        <v>269</v>
      </c>
    </row>
    <row r="14" spans="1:16" x14ac:dyDescent="0.2">
      <c r="A14" s="65"/>
      <c r="B14" s="65">
        <v>2</v>
      </c>
      <c r="C14" s="65" t="s">
        <v>47</v>
      </c>
      <c r="D14" s="65">
        <v>18.54</v>
      </c>
      <c r="E14" s="70">
        <f t="shared" ref="E14:E19" si="2">D14*10.764</f>
        <v>199.56455999999997</v>
      </c>
      <c r="F14" s="66"/>
      <c r="G14" s="66">
        <v>2</v>
      </c>
      <c r="H14" s="66" t="s">
        <v>5</v>
      </c>
      <c r="I14" s="66">
        <v>38.96</v>
      </c>
      <c r="J14" s="75">
        <f t="shared" ref="J14:J20" si="3">I14*10.764</f>
        <v>419.36543999999998</v>
      </c>
      <c r="K14" s="27"/>
      <c r="L14" s="67">
        <v>2</v>
      </c>
      <c r="M14" s="67" t="s">
        <v>25</v>
      </c>
      <c r="N14" s="67">
        <v>53.8</v>
      </c>
      <c r="O14" s="76">
        <f t="shared" ref="O14:O16" si="4">N14*10.764</f>
        <v>579.1031999999999</v>
      </c>
      <c r="P14" s="95">
        <v>463</v>
      </c>
    </row>
    <row r="15" spans="1:16" x14ac:dyDescent="0.2">
      <c r="A15" s="65"/>
      <c r="B15" s="65">
        <v>3</v>
      </c>
      <c r="C15" s="65" t="s">
        <v>47</v>
      </c>
      <c r="D15" s="65">
        <v>25.01</v>
      </c>
      <c r="E15" s="70">
        <f t="shared" si="2"/>
        <v>269.20764000000003</v>
      </c>
      <c r="F15" s="66"/>
      <c r="G15" s="66">
        <v>3</v>
      </c>
      <c r="H15" s="66" t="s">
        <v>5</v>
      </c>
      <c r="I15" s="66">
        <v>38.96</v>
      </c>
      <c r="J15" s="75">
        <f t="shared" si="3"/>
        <v>419.36543999999998</v>
      </c>
      <c r="K15" s="27"/>
      <c r="L15" s="67">
        <v>3</v>
      </c>
      <c r="M15" s="67" t="s">
        <v>25</v>
      </c>
      <c r="N15" s="67">
        <v>53.8</v>
      </c>
      <c r="O15" s="76">
        <f t="shared" si="4"/>
        <v>579.1031999999999</v>
      </c>
      <c r="P15" s="95">
        <v>417</v>
      </c>
    </row>
    <row r="16" spans="1:16" x14ac:dyDescent="0.2">
      <c r="A16" s="65"/>
      <c r="B16" s="65">
        <v>4</v>
      </c>
      <c r="C16" s="65" t="s">
        <v>5</v>
      </c>
      <c r="D16" s="65">
        <v>43.03</v>
      </c>
      <c r="E16" s="70">
        <f t="shared" si="2"/>
        <v>463.17491999999999</v>
      </c>
      <c r="F16" s="66"/>
      <c r="G16" s="66">
        <v>4</v>
      </c>
      <c r="H16" s="66" t="s">
        <v>5</v>
      </c>
      <c r="I16" s="66">
        <v>38.96</v>
      </c>
      <c r="J16" s="75">
        <f t="shared" si="3"/>
        <v>419.36543999999998</v>
      </c>
      <c r="K16" s="27"/>
      <c r="L16" s="67">
        <v>4</v>
      </c>
      <c r="M16" s="67" t="s">
        <v>25</v>
      </c>
      <c r="N16" s="67">
        <v>51.66</v>
      </c>
      <c r="O16" s="76">
        <f t="shared" si="4"/>
        <v>556.06823999999995</v>
      </c>
      <c r="P16" s="95">
        <v>200</v>
      </c>
    </row>
    <row r="17" spans="1:16" x14ac:dyDescent="0.2">
      <c r="A17" s="65"/>
      <c r="B17" s="65">
        <v>5</v>
      </c>
      <c r="C17" s="65" t="s">
        <v>5</v>
      </c>
      <c r="D17" s="65">
        <v>38.76</v>
      </c>
      <c r="E17" s="70">
        <f t="shared" si="2"/>
        <v>417.21263999999996</v>
      </c>
      <c r="F17" s="66"/>
      <c r="G17" s="66">
        <v>5</v>
      </c>
      <c r="H17" s="66" t="s">
        <v>5</v>
      </c>
      <c r="I17" s="66">
        <v>38.96</v>
      </c>
      <c r="J17" s="75">
        <f t="shared" si="3"/>
        <v>419.36543999999998</v>
      </c>
      <c r="K17" s="78"/>
      <c r="L17" s="78"/>
      <c r="M17" s="78"/>
      <c r="N17" s="78"/>
      <c r="O17" s="79"/>
      <c r="P17" s="95">
        <v>194</v>
      </c>
    </row>
    <row r="18" spans="1:16" x14ac:dyDescent="0.2">
      <c r="A18" s="65"/>
      <c r="B18" s="65">
        <v>6</v>
      </c>
      <c r="C18" s="65" t="s">
        <v>47</v>
      </c>
      <c r="D18" s="65">
        <v>18.54</v>
      </c>
      <c r="E18" s="70">
        <f t="shared" si="2"/>
        <v>199.56455999999997</v>
      </c>
      <c r="F18" s="66"/>
      <c r="G18" s="66">
        <v>6</v>
      </c>
      <c r="H18" s="66" t="s">
        <v>5</v>
      </c>
      <c r="I18" s="66">
        <v>38.96</v>
      </c>
      <c r="J18" s="75">
        <f t="shared" si="3"/>
        <v>419.36543999999998</v>
      </c>
      <c r="K18" s="78"/>
      <c r="L18" s="78"/>
      <c r="M18" s="78"/>
      <c r="N18" s="78"/>
      <c r="O18" s="78"/>
    </row>
    <row r="19" spans="1:16" x14ac:dyDescent="0.2">
      <c r="A19" s="65"/>
      <c r="B19" s="65">
        <v>7</v>
      </c>
      <c r="C19" s="65" t="s">
        <v>56</v>
      </c>
      <c r="D19" s="65">
        <v>18.03</v>
      </c>
      <c r="E19" s="70">
        <f t="shared" si="2"/>
        <v>194.07491999999999</v>
      </c>
      <c r="F19" s="66"/>
      <c r="G19" s="66">
        <v>7</v>
      </c>
      <c r="H19" s="66" t="s">
        <v>5</v>
      </c>
      <c r="I19" s="66">
        <v>38.96</v>
      </c>
      <c r="J19" s="75">
        <f t="shared" si="3"/>
        <v>419.36543999999998</v>
      </c>
      <c r="K19" s="78"/>
      <c r="L19" s="78"/>
      <c r="M19" s="78"/>
      <c r="N19" s="78"/>
      <c r="O19" s="78"/>
    </row>
    <row r="20" spans="1:16" x14ac:dyDescent="0.2">
      <c r="A20" s="71"/>
      <c r="B20" s="25"/>
      <c r="C20" s="71"/>
      <c r="D20" s="71"/>
      <c r="E20" s="71"/>
      <c r="F20" s="68"/>
      <c r="G20" s="66">
        <v>8</v>
      </c>
      <c r="H20" s="66" t="s">
        <v>5</v>
      </c>
      <c r="I20" s="66">
        <v>38.96</v>
      </c>
      <c r="J20" s="75">
        <f t="shared" si="3"/>
        <v>419.36543999999998</v>
      </c>
      <c r="K20" s="78"/>
      <c r="L20" s="78"/>
      <c r="M20" s="78"/>
      <c r="N20" s="78"/>
      <c r="O20" s="78"/>
    </row>
    <row r="21" spans="1:16" x14ac:dyDescent="0.2">
      <c r="A21" s="126" t="s">
        <v>48</v>
      </c>
      <c r="B21" s="126"/>
      <c r="C21" s="126"/>
      <c r="D21" s="126"/>
      <c r="E21" s="126"/>
      <c r="F21" s="127" t="s">
        <v>48</v>
      </c>
      <c r="G21" s="127"/>
      <c r="H21" s="127"/>
      <c r="I21" s="127"/>
      <c r="J21" s="127"/>
      <c r="K21" s="125" t="s">
        <v>48</v>
      </c>
      <c r="L21" s="125"/>
      <c r="M21" s="125"/>
      <c r="N21" s="125"/>
      <c r="O21" s="125"/>
    </row>
    <row r="22" spans="1:16" x14ac:dyDescent="0.2">
      <c r="A22" s="65" t="s">
        <v>46</v>
      </c>
      <c r="B22" s="65">
        <v>1</v>
      </c>
      <c r="C22" s="138" t="s">
        <v>56</v>
      </c>
      <c r="D22" s="138">
        <v>18.03</v>
      </c>
      <c r="E22" s="139">
        <f>D22*10.764</f>
        <v>194.07491999999999</v>
      </c>
      <c r="F22" s="66" t="s">
        <v>43</v>
      </c>
      <c r="G22" s="66">
        <v>1</v>
      </c>
      <c r="H22" s="66" t="s">
        <v>5</v>
      </c>
      <c r="I22" s="66">
        <v>38.96</v>
      </c>
      <c r="J22" s="75">
        <f>I22*10.764</f>
        <v>419.36543999999998</v>
      </c>
      <c r="K22" s="67" t="s">
        <v>28</v>
      </c>
      <c r="L22" s="67">
        <v>1</v>
      </c>
      <c r="M22" s="67" t="s">
        <v>25</v>
      </c>
      <c r="N22" s="67">
        <v>51.66</v>
      </c>
      <c r="O22" s="76">
        <f>N22*10.764</f>
        <v>556.06823999999995</v>
      </c>
    </row>
    <row r="23" spans="1:16" x14ac:dyDescent="0.2">
      <c r="A23" s="25"/>
      <c r="B23" s="65">
        <v>2</v>
      </c>
      <c r="C23" s="138" t="s">
        <v>47</v>
      </c>
      <c r="D23" s="138">
        <v>18.54</v>
      </c>
      <c r="E23" s="139">
        <f t="shared" ref="E23:E28" si="5">D23*10.764</f>
        <v>199.56455999999997</v>
      </c>
      <c r="F23" s="26"/>
      <c r="G23" s="66">
        <v>2</v>
      </c>
      <c r="H23" s="66" t="s">
        <v>5</v>
      </c>
      <c r="I23" s="66">
        <v>38.96</v>
      </c>
      <c r="J23" s="75">
        <f t="shared" ref="J23:J29" si="6">I23*10.764</f>
        <v>419.36543999999998</v>
      </c>
      <c r="K23" s="27"/>
      <c r="L23" s="67">
        <v>2</v>
      </c>
      <c r="M23" s="67" t="s">
        <v>25</v>
      </c>
      <c r="N23" s="67">
        <v>53.8</v>
      </c>
      <c r="O23" s="76">
        <f t="shared" ref="O23:O25" si="7">N23*10.764</f>
        <v>579.1031999999999</v>
      </c>
    </row>
    <row r="24" spans="1:16" x14ac:dyDescent="0.2">
      <c r="A24" s="25"/>
      <c r="B24" s="65">
        <v>3</v>
      </c>
      <c r="C24" s="138" t="s">
        <v>47</v>
      </c>
      <c r="D24" s="138">
        <v>38.76</v>
      </c>
      <c r="E24" s="139">
        <f t="shared" si="5"/>
        <v>417.21263999999996</v>
      </c>
      <c r="F24" s="26"/>
      <c r="G24" s="66">
        <v>3</v>
      </c>
      <c r="H24" s="66" t="s">
        <v>5</v>
      </c>
      <c r="I24" s="66">
        <v>38.96</v>
      </c>
      <c r="J24" s="75">
        <f t="shared" si="6"/>
        <v>419.36543999999998</v>
      </c>
      <c r="K24" s="27"/>
      <c r="L24" s="67">
        <v>3</v>
      </c>
      <c r="M24" s="67" t="s">
        <v>25</v>
      </c>
      <c r="N24" s="67">
        <v>53.8</v>
      </c>
      <c r="O24" s="76">
        <f t="shared" si="7"/>
        <v>579.1031999999999</v>
      </c>
    </row>
    <row r="25" spans="1:16" x14ac:dyDescent="0.2">
      <c r="A25" s="25"/>
      <c r="B25" s="65">
        <v>4</v>
      </c>
      <c r="C25" s="138" t="s">
        <v>5</v>
      </c>
      <c r="D25" s="138">
        <v>43.03</v>
      </c>
      <c r="E25" s="139">
        <f t="shared" si="5"/>
        <v>463.17491999999999</v>
      </c>
      <c r="F25" s="26"/>
      <c r="G25" s="66">
        <v>4</v>
      </c>
      <c r="H25" s="66" t="s">
        <v>5</v>
      </c>
      <c r="I25" s="66">
        <v>38.96</v>
      </c>
      <c r="J25" s="75">
        <f t="shared" si="6"/>
        <v>419.36543999999998</v>
      </c>
      <c r="K25" s="27"/>
      <c r="L25" s="67">
        <v>4</v>
      </c>
      <c r="M25" s="67" t="s">
        <v>25</v>
      </c>
      <c r="N25" s="67">
        <v>51.66</v>
      </c>
      <c r="O25" s="76">
        <f t="shared" si="7"/>
        <v>556.06823999999995</v>
      </c>
    </row>
    <row r="26" spans="1:16" x14ac:dyDescent="0.2">
      <c r="A26" s="25"/>
      <c r="B26" s="65">
        <v>5</v>
      </c>
      <c r="C26" s="138" t="s">
        <v>5</v>
      </c>
      <c r="D26" s="138">
        <v>22.51</v>
      </c>
      <c r="E26" s="139">
        <f t="shared" si="5"/>
        <v>242.29764</v>
      </c>
      <c r="F26" s="66"/>
      <c r="G26" s="66">
        <v>5</v>
      </c>
      <c r="H26" s="66" t="s">
        <v>5</v>
      </c>
      <c r="I26" s="66">
        <v>38.96</v>
      </c>
      <c r="J26" s="75">
        <f t="shared" si="6"/>
        <v>419.36543999999998</v>
      </c>
      <c r="K26" s="78"/>
      <c r="L26" s="78"/>
      <c r="M26" s="78"/>
      <c r="N26" s="78"/>
      <c r="O26" s="79"/>
    </row>
    <row r="27" spans="1:16" x14ac:dyDescent="0.2">
      <c r="A27" s="25"/>
      <c r="B27" s="65">
        <v>6</v>
      </c>
      <c r="C27" s="138" t="s">
        <v>47</v>
      </c>
      <c r="D27" s="138">
        <v>22.86</v>
      </c>
      <c r="E27" s="139">
        <f t="shared" si="5"/>
        <v>246.06503999999998</v>
      </c>
      <c r="F27" s="66"/>
      <c r="G27" s="66">
        <v>6</v>
      </c>
      <c r="H27" s="66" t="s">
        <v>5</v>
      </c>
      <c r="I27" s="66">
        <v>38.96</v>
      </c>
      <c r="J27" s="75">
        <f t="shared" si="6"/>
        <v>419.36543999999998</v>
      </c>
      <c r="K27" s="78"/>
      <c r="L27" s="78"/>
      <c r="M27" s="78"/>
      <c r="N27" s="78"/>
      <c r="O27" s="79"/>
    </row>
    <row r="28" spans="1:16" x14ac:dyDescent="0.2">
      <c r="A28" s="25"/>
      <c r="B28" s="65">
        <v>7</v>
      </c>
      <c r="C28" s="138" t="s">
        <v>56</v>
      </c>
      <c r="D28" s="138">
        <v>18.03</v>
      </c>
      <c r="E28" s="139">
        <f t="shared" si="5"/>
        <v>194.07491999999999</v>
      </c>
      <c r="F28" s="66"/>
      <c r="G28" s="66">
        <v>7</v>
      </c>
      <c r="H28" s="66" t="s">
        <v>5</v>
      </c>
      <c r="I28" s="66">
        <v>38.96</v>
      </c>
      <c r="J28" s="75">
        <f t="shared" si="6"/>
        <v>419.36543999999998</v>
      </c>
      <c r="K28" s="78"/>
      <c r="L28" s="78"/>
      <c r="M28" s="78"/>
      <c r="N28" s="78"/>
      <c r="O28" s="79"/>
    </row>
    <row r="29" spans="1:16" x14ac:dyDescent="0.2">
      <c r="A29" s="25"/>
      <c r="B29" s="25"/>
      <c r="C29" s="138"/>
      <c r="D29" s="138"/>
      <c r="E29" s="140"/>
      <c r="F29" s="66"/>
      <c r="G29" s="66">
        <v>8</v>
      </c>
      <c r="H29" s="66" t="s">
        <v>5</v>
      </c>
      <c r="I29" s="66">
        <v>38.96</v>
      </c>
      <c r="J29" s="75">
        <f t="shared" si="6"/>
        <v>419.36543999999998</v>
      </c>
      <c r="K29" s="78"/>
      <c r="L29" s="78"/>
      <c r="M29" s="78"/>
      <c r="N29" s="78"/>
      <c r="O29" s="78"/>
    </row>
    <row r="30" spans="1:16" x14ac:dyDescent="0.2">
      <c r="A30" s="126" t="s">
        <v>49</v>
      </c>
      <c r="B30" s="126"/>
      <c r="C30" s="126"/>
      <c r="D30" s="126"/>
      <c r="E30" s="126"/>
      <c r="F30" s="127" t="s">
        <v>49</v>
      </c>
      <c r="G30" s="127"/>
      <c r="H30" s="127"/>
      <c r="I30" s="127"/>
      <c r="J30" s="127"/>
      <c r="K30" s="125" t="s">
        <v>49</v>
      </c>
      <c r="L30" s="125"/>
      <c r="M30" s="125"/>
      <c r="N30" s="125"/>
      <c r="O30" s="125"/>
    </row>
    <row r="31" spans="1:16" x14ac:dyDescent="0.2">
      <c r="A31" s="65" t="s">
        <v>29</v>
      </c>
      <c r="B31" s="65">
        <v>1</v>
      </c>
      <c r="C31" s="138" t="s">
        <v>56</v>
      </c>
      <c r="D31" s="65">
        <v>18.03</v>
      </c>
      <c r="E31" s="70">
        <f>D31*10.764</f>
        <v>194.07491999999999</v>
      </c>
      <c r="F31" s="66" t="s">
        <v>43</v>
      </c>
      <c r="G31" s="66">
        <v>1</v>
      </c>
      <c r="H31" s="66" t="s">
        <v>5</v>
      </c>
      <c r="I31" s="66">
        <v>38.96</v>
      </c>
      <c r="J31" s="75">
        <f>I31*10.764</f>
        <v>419.36543999999998</v>
      </c>
      <c r="K31" s="67" t="s">
        <v>28</v>
      </c>
      <c r="L31" s="67">
        <v>1</v>
      </c>
      <c r="M31" s="67" t="s">
        <v>25</v>
      </c>
      <c r="N31" s="67">
        <v>51.66</v>
      </c>
      <c r="O31" s="76">
        <f>N31*10.764</f>
        <v>556.06823999999995</v>
      </c>
    </row>
    <row r="32" spans="1:16" x14ac:dyDescent="0.2">
      <c r="A32" s="25"/>
      <c r="B32" s="65">
        <v>2</v>
      </c>
      <c r="C32" s="138" t="s">
        <v>47</v>
      </c>
      <c r="D32" s="65">
        <v>18.54</v>
      </c>
      <c r="E32" s="70">
        <f t="shared" ref="E32:E36" si="8">D32*10.764</f>
        <v>199.56455999999997</v>
      </c>
      <c r="F32" s="26"/>
      <c r="G32" s="66">
        <v>2</v>
      </c>
      <c r="H32" s="66" t="s">
        <v>5</v>
      </c>
      <c r="I32" s="66">
        <v>38.96</v>
      </c>
      <c r="J32" s="75">
        <f t="shared" ref="J32:J38" si="9">I32*10.764</f>
        <v>419.36543999999998</v>
      </c>
      <c r="K32" s="27"/>
      <c r="L32" s="67">
        <v>2</v>
      </c>
      <c r="M32" s="67" t="s">
        <v>25</v>
      </c>
      <c r="N32" s="67">
        <v>53.8</v>
      </c>
      <c r="O32" s="76">
        <f t="shared" ref="O32:O34" si="10">N32*10.764</f>
        <v>579.1031999999999</v>
      </c>
    </row>
    <row r="33" spans="1:15" x14ac:dyDescent="0.2">
      <c r="A33" s="25"/>
      <c r="B33" s="65">
        <v>3</v>
      </c>
      <c r="C33" s="138" t="s">
        <v>5</v>
      </c>
      <c r="D33" s="65">
        <v>38.76</v>
      </c>
      <c r="E33" s="70">
        <f t="shared" si="8"/>
        <v>417.21263999999996</v>
      </c>
      <c r="F33" s="26"/>
      <c r="G33" s="66">
        <v>3</v>
      </c>
      <c r="H33" s="66" t="s">
        <v>5</v>
      </c>
      <c r="I33" s="66">
        <v>38.96</v>
      </c>
      <c r="J33" s="75">
        <f t="shared" si="9"/>
        <v>419.36543999999998</v>
      </c>
      <c r="K33" s="27"/>
      <c r="L33" s="67">
        <v>3</v>
      </c>
      <c r="M33" s="67" t="s">
        <v>25</v>
      </c>
      <c r="N33" s="67">
        <v>53.8</v>
      </c>
      <c r="O33" s="76">
        <f t="shared" si="10"/>
        <v>579.1031999999999</v>
      </c>
    </row>
    <row r="34" spans="1:15" x14ac:dyDescent="0.2">
      <c r="A34" s="25"/>
      <c r="B34" s="65">
        <v>4</v>
      </c>
      <c r="C34" s="138" t="s">
        <v>5</v>
      </c>
      <c r="D34" s="65">
        <v>43.03</v>
      </c>
      <c r="E34" s="70">
        <f t="shared" si="8"/>
        <v>463.17491999999999</v>
      </c>
      <c r="F34" s="26"/>
      <c r="G34" s="66">
        <v>4</v>
      </c>
      <c r="H34" s="66" t="s">
        <v>5</v>
      </c>
      <c r="I34" s="66">
        <v>38.96</v>
      </c>
      <c r="J34" s="75">
        <f t="shared" si="9"/>
        <v>419.36543999999998</v>
      </c>
      <c r="K34" s="27"/>
      <c r="L34" s="67">
        <v>4</v>
      </c>
      <c r="M34" s="67" t="s">
        <v>25</v>
      </c>
      <c r="N34" s="67">
        <v>53.57</v>
      </c>
      <c r="O34" s="76">
        <f t="shared" si="10"/>
        <v>576.62747999999999</v>
      </c>
    </row>
    <row r="35" spans="1:15" x14ac:dyDescent="0.2">
      <c r="A35" s="25"/>
      <c r="B35" s="65">
        <v>5</v>
      </c>
      <c r="C35" s="138" t="s">
        <v>25</v>
      </c>
      <c r="D35" s="65">
        <v>46.53</v>
      </c>
      <c r="E35" s="70">
        <f t="shared" si="8"/>
        <v>500.84891999999996</v>
      </c>
      <c r="F35" s="66"/>
      <c r="G35" s="66">
        <v>5</v>
      </c>
      <c r="H35" s="66" t="s">
        <v>5</v>
      </c>
      <c r="I35" s="66">
        <v>38.96</v>
      </c>
      <c r="J35" s="75">
        <f t="shared" si="9"/>
        <v>419.36543999999998</v>
      </c>
      <c r="K35" s="78"/>
      <c r="L35" s="78"/>
      <c r="M35" s="78"/>
      <c r="N35" s="78"/>
      <c r="O35" s="80"/>
    </row>
    <row r="36" spans="1:15" x14ac:dyDescent="0.2">
      <c r="A36" s="25"/>
      <c r="B36" s="65">
        <v>6</v>
      </c>
      <c r="C36" s="138" t="s">
        <v>57</v>
      </c>
      <c r="D36" s="65">
        <v>18.03</v>
      </c>
      <c r="E36" s="70">
        <f t="shared" si="8"/>
        <v>194.07491999999999</v>
      </c>
      <c r="F36" s="66"/>
      <c r="G36" s="66">
        <v>6</v>
      </c>
      <c r="H36" s="66" t="s">
        <v>5</v>
      </c>
      <c r="I36" s="66">
        <v>38.96</v>
      </c>
      <c r="J36" s="75">
        <f t="shared" si="9"/>
        <v>419.36543999999998</v>
      </c>
      <c r="K36" s="78"/>
      <c r="L36" s="78"/>
      <c r="M36" s="78"/>
      <c r="N36" s="78"/>
      <c r="O36" s="79"/>
    </row>
    <row r="37" spans="1:15" x14ac:dyDescent="0.2">
      <c r="A37" s="25"/>
      <c r="B37" s="65"/>
      <c r="C37" s="138"/>
      <c r="D37" s="65"/>
      <c r="E37" s="70"/>
      <c r="F37" s="66"/>
      <c r="G37" s="66">
        <v>7</v>
      </c>
      <c r="H37" s="66" t="s">
        <v>5</v>
      </c>
      <c r="I37" s="66">
        <v>38.96</v>
      </c>
      <c r="J37" s="75">
        <f t="shared" si="9"/>
        <v>419.36543999999998</v>
      </c>
      <c r="K37" s="78"/>
      <c r="L37" s="78"/>
      <c r="M37" s="78"/>
      <c r="N37" s="78"/>
      <c r="O37" s="79"/>
    </row>
    <row r="38" spans="1:15" x14ac:dyDescent="0.2">
      <c r="A38" s="25"/>
      <c r="B38" s="25"/>
      <c r="C38" s="65"/>
      <c r="D38" s="65"/>
      <c r="E38" s="69"/>
      <c r="F38" s="66"/>
      <c r="G38" s="66">
        <v>8</v>
      </c>
      <c r="H38" s="66" t="s">
        <v>5</v>
      </c>
      <c r="I38" s="66">
        <v>38.96</v>
      </c>
      <c r="J38" s="75">
        <f t="shared" si="9"/>
        <v>419.36543999999998</v>
      </c>
      <c r="K38" s="78"/>
      <c r="L38" s="78"/>
      <c r="M38" s="78"/>
      <c r="N38" s="78"/>
      <c r="O38" s="78"/>
    </row>
    <row r="39" spans="1:15" x14ac:dyDescent="0.2">
      <c r="A39" s="72"/>
      <c r="B39" s="72"/>
      <c r="C39" s="72"/>
      <c r="D39" s="72"/>
    </row>
    <row r="40" spans="1:15" x14ac:dyDescent="0.2">
      <c r="A40" s="72"/>
      <c r="B40" s="72"/>
      <c r="C40" s="72"/>
      <c r="D40" s="72"/>
    </row>
    <row r="41" spans="1:15" x14ac:dyDescent="0.2">
      <c r="A41" s="72"/>
      <c r="B41" s="72"/>
      <c r="C41" s="72"/>
      <c r="D41" s="72"/>
    </row>
    <row r="42" spans="1:15" x14ac:dyDescent="0.2">
      <c r="A42" s="72"/>
      <c r="B42" s="72"/>
      <c r="C42" s="72"/>
      <c r="D42" s="72"/>
    </row>
    <row r="43" spans="1:15" x14ac:dyDescent="0.2">
      <c r="A43" s="72"/>
      <c r="B43" s="72"/>
      <c r="C43" s="72"/>
      <c r="D43" s="72"/>
    </row>
    <row r="44" spans="1:15" x14ac:dyDescent="0.2">
      <c r="A44" s="72"/>
      <c r="B44" s="72"/>
      <c r="C44" s="72"/>
      <c r="D44" s="72"/>
    </row>
    <row r="45" spans="1:15" x14ac:dyDescent="0.2">
      <c r="A45" s="72"/>
      <c r="B45" s="72"/>
      <c r="C45" s="72"/>
      <c r="D45" s="72"/>
    </row>
    <row r="46" spans="1:15" x14ac:dyDescent="0.2">
      <c r="A46" s="72"/>
      <c r="B46" s="72"/>
      <c r="C46" s="72"/>
      <c r="D46" s="72"/>
    </row>
    <row r="47" spans="1:15" x14ac:dyDescent="0.2">
      <c r="A47" s="72"/>
      <c r="B47" s="72"/>
      <c r="C47" s="72"/>
      <c r="D47" s="72"/>
    </row>
    <row r="48" spans="1:15" x14ac:dyDescent="0.2">
      <c r="A48" s="72"/>
      <c r="B48" s="72"/>
      <c r="C48" s="72"/>
      <c r="D48" s="72"/>
    </row>
    <row r="49" spans="1:4" x14ac:dyDescent="0.2">
      <c r="A49" s="72"/>
      <c r="B49" s="72"/>
      <c r="C49" s="72"/>
      <c r="D49" s="72"/>
    </row>
    <row r="51" spans="1:4" x14ac:dyDescent="0.2">
      <c r="C51" s="72"/>
      <c r="D51" s="72"/>
    </row>
    <row r="52" spans="1:4" x14ac:dyDescent="0.2">
      <c r="A52" s="72"/>
      <c r="B52" s="72"/>
      <c r="C52" s="72"/>
      <c r="D52" s="72"/>
    </row>
    <row r="53" spans="1:4" x14ac:dyDescent="0.2">
      <c r="A53" s="72"/>
      <c r="B53" s="72"/>
      <c r="C53" s="72"/>
      <c r="D53" s="72"/>
    </row>
    <row r="54" spans="1:4" x14ac:dyDescent="0.2">
      <c r="A54" s="72"/>
      <c r="B54" s="72"/>
    </row>
    <row r="55" spans="1:4" x14ac:dyDescent="0.2">
      <c r="A55" s="72"/>
      <c r="B55" s="72"/>
    </row>
    <row r="56" spans="1:4" x14ac:dyDescent="0.2">
      <c r="A56" s="72"/>
      <c r="B56" s="72"/>
    </row>
    <row r="57" spans="1:4" x14ac:dyDescent="0.2">
      <c r="A57" s="72"/>
      <c r="B57" s="72"/>
    </row>
    <row r="58" spans="1:4" x14ac:dyDescent="0.2">
      <c r="A58" s="72"/>
      <c r="B58" s="72"/>
    </row>
    <row r="59" spans="1:4" x14ac:dyDescent="0.2">
      <c r="A59" s="72"/>
      <c r="B59" s="72"/>
    </row>
    <row r="60" spans="1:4" x14ac:dyDescent="0.2">
      <c r="A60" s="72"/>
      <c r="B60" s="72"/>
    </row>
    <row r="61" spans="1:4" x14ac:dyDescent="0.2">
      <c r="A61" s="72"/>
      <c r="B61" s="72"/>
    </row>
    <row r="62" spans="1:4" x14ac:dyDescent="0.2">
      <c r="A62" s="72"/>
      <c r="B62" s="72"/>
    </row>
    <row r="63" spans="1:4" x14ac:dyDescent="0.2">
      <c r="A63" s="72"/>
      <c r="B63" s="72"/>
    </row>
    <row r="64" spans="1:4" x14ac:dyDescent="0.2">
      <c r="A64" s="72"/>
      <c r="B64" s="72"/>
    </row>
  </sheetData>
  <mergeCells count="12">
    <mergeCell ref="A12:E12"/>
    <mergeCell ref="F12:J12"/>
    <mergeCell ref="K3:O3"/>
    <mergeCell ref="K12:O12"/>
    <mergeCell ref="A3:E3"/>
    <mergeCell ref="F3:J3"/>
    <mergeCell ref="K30:O30"/>
    <mergeCell ref="A30:E30"/>
    <mergeCell ref="F30:J30"/>
    <mergeCell ref="A21:E21"/>
    <mergeCell ref="F21:J21"/>
    <mergeCell ref="K21:O21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P27"/>
  <sheetViews>
    <sheetView topLeftCell="D1" zoomScaleNormal="100" workbookViewId="0">
      <selection activeCell="H20" sqref="H20"/>
    </sheetView>
  </sheetViews>
  <sheetFormatPr defaultRowHeight="15" x14ac:dyDescent="0.25"/>
  <cols>
    <col min="1" max="1" width="7" customWidth="1"/>
    <col min="2" max="3" width="14.28515625" customWidth="1"/>
    <col min="4" max="5" width="13.5703125" customWidth="1"/>
    <col min="6" max="6" width="11" style="8" customWidth="1"/>
    <col min="7" max="7" width="18.5703125" customWidth="1"/>
    <col min="8" max="8" width="11" customWidth="1"/>
    <col min="9" max="9" width="10" customWidth="1"/>
    <col min="10" max="10" width="16.28515625" customWidth="1"/>
    <col min="12" max="12" width="11" bestFit="1" customWidth="1"/>
    <col min="15" max="15" width="20.140625" customWidth="1"/>
    <col min="16" max="16" width="21.28515625" customWidth="1"/>
  </cols>
  <sheetData>
    <row r="1" spans="1:16" x14ac:dyDescent="0.25">
      <c r="B1" s="18" t="s">
        <v>13</v>
      </c>
    </row>
    <row r="2" spans="1:16" x14ac:dyDescent="0.25">
      <c r="A2" s="9" t="s">
        <v>21</v>
      </c>
      <c r="B2" s="10" t="s">
        <v>14</v>
      </c>
      <c r="C2" s="10" t="s">
        <v>17</v>
      </c>
      <c r="D2" s="106" t="s">
        <v>22</v>
      </c>
      <c r="E2" s="106" t="s">
        <v>23</v>
      </c>
      <c r="F2" s="106" t="s">
        <v>15</v>
      </c>
      <c r="G2" s="106" t="s">
        <v>10</v>
      </c>
      <c r="H2" s="22"/>
      <c r="I2" s="22"/>
      <c r="J2" s="22"/>
      <c r="K2" s="22"/>
      <c r="L2" s="22"/>
      <c r="M2" s="9"/>
    </row>
    <row r="3" spans="1:16" x14ac:dyDescent="0.25">
      <c r="A3" s="9">
        <v>1</v>
      </c>
      <c r="B3" s="9">
        <v>305</v>
      </c>
      <c r="C3" s="9">
        <v>34.950000000000003</v>
      </c>
      <c r="D3" s="107">
        <v>31.77</v>
      </c>
      <c r="E3" s="107">
        <f>D3*10.764</f>
        <v>341.97227999999996</v>
      </c>
      <c r="F3" s="108">
        <f>G3/E3</f>
        <v>20257.641935188432</v>
      </c>
      <c r="G3" s="109">
        <v>6927552</v>
      </c>
      <c r="H3" s="22">
        <v>415700</v>
      </c>
      <c r="I3" s="22">
        <v>30000</v>
      </c>
      <c r="J3" s="109">
        <f>G3+H3+I3</f>
        <v>7373252</v>
      </c>
      <c r="K3" s="108">
        <f>J3/E3</f>
        <v>21560.963947136304</v>
      </c>
      <c r="L3" s="22"/>
      <c r="M3" s="9"/>
    </row>
    <row r="4" spans="1:16" x14ac:dyDescent="0.25">
      <c r="A4" s="9">
        <v>2</v>
      </c>
      <c r="B4" s="9">
        <v>403</v>
      </c>
      <c r="C4" s="9">
        <v>34.229999999999997</v>
      </c>
      <c r="D4" s="107">
        <v>31.12</v>
      </c>
      <c r="E4" s="107">
        <f t="shared" ref="E4:E9" si="0">D4*10.764</f>
        <v>334.97568000000001</v>
      </c>
      <c r="F4" s="108">
        <f t="shared" ref="F4:F9" si="1">G4/E4</f>
        <v>20451.484716741226</v>
      </c>
      <c r="G4" s="108">
        <v>6850750</v>
      </c>
      <c r="H4" s="22">
        <v>411100</v>
      </c>
      <c r="I4" s="22">
        <v>30000</v>
      </c>
      <c r="J4" s="109">
        <f t="shared" ref="J4:J9" si="2">G4+H4+I4</f>
        <v>7291850</v>
      </c>
      <c r="K4" s="108">
        <f t="shared" ref="K4:K9" si="3">J4/E4</f>
        <v>21768.296731273149</v>
      </c>
      <c r="L4" s="22"/>
      <c r="M4" s="9"/>
    </row>
    <row r="5" spans="1:16" x14ac:dyDescent="0.25">
      <c r="A5" s="9">
        <v>3</v>
      </c>
      <c r="B5" s="9">
        <v>604</v>
      </c>
      <c r="C5" s="9">
        <v>33.93</v>
      </c>
      <c r="D5" s="107">
        <v>30.84</v>
      </c>
      <c r="E5" s="107">
        <f t="shared" si="0"/>
        <v>331.96175999999997</v>
      </c>
      <c r="F5" s="108">
        <f t="shared" si="1"/>
        <v>20242.331526378221</v>
      </c>
      <c r="G5" s="109">
        <v>6719680</v>
      </c>
      <c r="H5" s="22">
        <v>403200</v>
      </c>
      <c r="I5" s="22">
        <v>30000</v>
      </c>
      <c r="J5" s="109">
        <f t="shared" si="2"/>
        <v>7152880</v>
      </c>
      <c r="K5" s="108">
        <f t="shared" si="3"/>
        <v>21547.301110826742</v>
      </c>
      <c r="L5" s="22"/>
      <c r="M5" s="9"/>
    </row>
    <row r="6" spans="1:16" x14ac:dyDescent="0.25">
      <c r="A6" s="9">
        <v>4</v>
      </c>
      <c r="B6" s="9">
        <v>702</v>
      </c>
      <c r="C6" s="9">
        <v>34.229999999999997</v>
      </c>
      <c r="D6" s="107">
        <v>31.12</v>
      </c>
      <c r="E6" s="107">
        <f t="shared" si="0"/>
        <v>334.97568000000001</v>
      </c>
      <c r="F6" s="108">
        <f t="shared" si="1"/>
        <v>18401.335882055675</v>
      </c>
      <c r="G6" s="109">
        <v>6164000</v>
      </c>
      <c r="H6" s="22">
        <v>369841</v>
      </c>
      <c r="I6" s="22">
        <v>30000</v>
      </c>
      <c r="J6" s="109">
        <f t="shared" si="2"/>
        <v>6563841</v>
      </c>
      <c r="K6" s="108">
        <f t="shared" si="3"/>
        <v>19594.977760773556</v>
      </c>
      <c r="L6" s="22"/>
      <c r="M6" s="9"/>
    </row>
    <row r="7" spans="1:16" x14ac:dyDescent="0.25">
      <c r="A7" s="9">
        <v>5</v>
      </c>
      <c r="B7" s="9">
        <v>703</v>
      </c>
      <c r="C7" s="9">
        <v>34.229999999999997</v>
      </c>
      <c r="D7" s="107">
        <v>31.12</v>
      </c>
      <c r="E7" s="107">
        <f t="shared" si="0"/>
        <v>334.97568000000001</v>
      </c>
      <c r="F7" s="108">
        <f t="shared" si="1"/>
        <v>19671.428086958433</v>
      </c>
      <c r="G7" s="109">
        <v>6589450</v>
      </c>
      <c r="H7" s="22">
        <v>395368</v>
      </c>
      <c r="I7" s="22">
        <v>30000</v>
      </c>
      <c r="J7" s="109">
        <f t="shared" si="2"/>
        <v>7014818</v>
      </c>
      <c r="K7" s="108">
        <f t="shared" si="3"/>
        <v>20941.275497970481</v>
      </c>
      <c r="L7" s="22"/>
      <c r="M7" s="9"/>
    </row>
    <row r="8" spans="1:16" x14ac:dyDescent="0.25">
      <c r="A8" s="9">
        <v>6</v>
      </c>
      <c r="B8" s="9">
        <v>705</v>
      </c>
      <c r="C8" s="9">
        <v>34.950000000000003</v>
      </c>
      <c r="D8" s="107">
        <v>31.77</v>
      </c>
      <c r="E8" s="107">
        <f t="shared" si="0"/>
        <v>341.97227999999996</v>
      </c>
      <c r="F8" s="108">
        <f t="shared" si="1"/>
        <v>20126.63131643302</v>
      </c>
      <c r="G8" s="109">
        <v>6882750</v>
      </c>
      <c r="H8" s="22">
        <v>413000</v>
      </c>
      <c r="I8" s="22">
        <v>30000</v>
      </c>
      <c r="J8" s="109">
        <f t="shared" si="2"/>
        <v>7325750</v>
      </c>
      <c r="K8" s="108">
        <f t="shared" si="3"/>
        <v>21422.057951597719</v>
      </c>
      <c r="L8" s="22"/>
      <c r="M8" s="9"/>
    </row>
    <row r="9" spans="1:16" x14ac:dyDescent="0.25">
      <c r="A9" s="9">
        <v>7</v>
      </c>
      <c r="B9" s="9">
        <v>1403</v>
      </c>
      <c r="C9" s="9">
        <v>34.229999999999997</v>
      </c>
      <c r="D9" s="107">
        <v>31.12</v>
      </c>
      <c r="E9" s="107">
        <f t="shared" si="0"/>
        <v>334.97568000000001</v>
      </c>
      <c r="F9" s="108">
        <f t="shared" si="1"/>
        <v>20001.452045712693</v>
      </c>
      <c r="G9" s="109">
        <v>6700000</v>
      </c>
      <c r="H9" s="22">
        <v>402000</v>
      </c>
      <c r="I9" s="22">
        <v>30000</v>
      </c>
      <c r="J9" s="109">
        <f t="shared" si="2"/>
        <v>7132000</v>
      </c>
      <c r="K9" s="108">
        <f t="shared" si="3"/>
        <v>21291.097908958644</v>
      </c>
      <c r="L9" s="22"/>
      <c r="M9" s="9"/>
    </row>
    <row r="10" spans="1:16" x14ac:dyDescent="0.25">
      <c r="A10" s="9"/>
      <c r="B10" s="9"/>
      <c r="C10" s="9"/>
      <c r="D10" s="107"/>
      <c r="E10" s="107"/>
      <c r="F10" s="108"/>
      <c r="G10" s="109"/>
      <c r="H10" s="22"/>
      <c r="I10" s="22"/>
      <c r="J10" s="109"/>
      <c r="K10" s="108"/>
      <c r="L10" s="22"/>
      <c r="M10" s="9"/>
    </row>
    <row r="11" spans="1:16" x14ac:dyDescent="0.25">
      <c r="A11" s="9"/>
      <c r="B11" s="9"/>
      <c r="C11" s="9"/>
      <c r="D11" s="107"/>
      <c r="E11" s="107"/>
      <c r="F11" s="108"/>
      <c r="G11" s="109"/>
      <c r="H11" s="22"/>
      <c r="I11" s="22"/>
      <c r="J11" s="109"/>
      <c r="K11" s="107"/>
      <c r="L11" s="110"/>
      <c r="M11" s="9"/>
    </row>
    <row r="12" spans="1:16" x14ac:dyDescent="0.25">
      <c r="A12" s="9"/>
      <c r="B12" s="9"/>
      <c r="C12" s="9"/>
      <c r="D12" s="107"/>
      <c r="E12" s="107"/>
      <c r="F12" s="108"/>
      <c r="G12" s="109"/>
      <c r="H12" s="22"/>
      <c r="I12" s="22"/>
      <c r="J12" s="109"/>
      <c r="K12" s="107"/>
      <c r="L12" s="110"/>
      <c r="M12" s="9"/>
    </row>
    <row r="13" spans="1:16" x14ac:dyDescent="0.25">
      <c r="A13" s="9"/>
      <c r="B13" s="9"/>
      <c r="C13" s="9"/>
      <c r="D13" s="107"/>
      <c r="E13" s="107"/>
      <c r="F13" s="108"/>
      <c r="G13" s="111"/>
      <c r="H13" s="22"/>
      <c r="I13" s="22"/>
      <c r="J13" s="111"/>
      <c r="K13" s="108"/>
      <c r="L13" s="110"/>
      <c r="M13" s="9"/>
    </row>
    <row r="14" spans="1:16" x14ac:dyDescent="0.25">
      <c r="A14" s="9"/>
      <c r="B14" s="9"/>
      <c r="C14" s="9"/>
      <c r="D14" s="12"/>
      <c r="E14" s="12"/>
      <c r="F14" s="13"/>
      <c r="G14" s="17"/>
      <c r="H14" s="9"/>
      <c r="I14" s="11"/>
      <c r="J14" s="17"/>
      <c r="K14" s="13"/>
      <c r="L14" s="16"/>
      <c r="M14" s="9"/>
    </row>
    <row r="15" spans="1:16" x14ac:dyDescent="0.25">
      <c r="A15" s="9"/>
      <c r="B15" s="9"/>
      <c r="C15" s="9"/>
      <c r="D15" s="12"/>
      <c r="E15" s="12"/>
      <c r="F15" s="13"/>
      <c r="G15" s="17"/>
      <c r="H15" s="9"/>
      <c r="I15" s="11"/>
      <c r="J15" s="17"/>
      <c r="K15" s="13"/>
      <c r="L15" s="16"/>
      <c r="M15" s="9"/>
      <c r="O15" s="4"/>
      <c r="P15" s="5"/>
    </row>
    <row r="16" spans="1:16" x14ac:dyDescent="0.25">
      <c r="A16" s="9"/>
      <c r="B16" s="9"/>
      <c r="C16" s="9"/>
      <c r="D16" s="12"/>
      <c r="E16" s="12"/>
      <c r="F16" s="13"/>
      <c r="G16" s="17"/>
      <c r="H16" s="9"/>
      <c r="I16" s="11"/>
      <c r="J16" s="17"/>
      <c r="K16" s="13"/>
      <c r="L16" s="16"/>
      <c r="M16" s="9"/>
    </row>
    <row r="17" spans="1:13" x14ac:dyDescent="0.25">
      <c r="A17" s="9"/>
      <c r="B17" s="9"/>
      <c r="C17" s="9"/>
      <c r="D17" s="12"/>
      <c r="E17" s="12"/>
      <c r="F17" s="13"/>
      <c r="G17" s="17"/>
      <c r="H17" s="9"/>
      <c r="I17" s="11"/>
      <c r="J17" s="17"/>
      <c r="K17" s="14"/>
      <c r="L17" s="16"/>
      <c r="M17" s="9"/>
    </row>
    <row r="18" spans="1:13" x14ac:dyDescent="0.25">
      <c r="A18" s="9"/>
      <c r="B18" s="9"/>
      <c r="C18" s="9"/>
      <c r="D18" s="9"/>
      <c r="E18" s="9"/>
      <c r="F18" s="9"/>
      <c r="G18" s="15"/>
      <c r="H18" s="9"/>
      <c r="I18" s="9"/>
      <c r="J18" s="15">
        <f t="shared" ref="J18:J19" si="4">G18+H18+I18</f>
        <v>0</v>
      </c>
      <c r="K18" s="9"/>
      <c r="L18" s="16"/>
      <c r="M18" s="9"/>
    </row>
    <row r="19" spans="1:13" x14ac:dyDescent="0.25">
      <c r="A19" s="9"/>
      <c r="B19" s="9"/>
      <c r="C19" s="9"/>
      <c r="D19" s="9"/>
      <c r="E19" s="9"/>
      <c r="F19" s="9"/>
      <c r="G19" s="9"/>
      <c r="H19" s="9"/>
      <c r="I19" s="9"/>
      <c r="J19" s="15">
        <f t="shared" si="4"/>
        <v>0</v>
      </c>
      <c r="K19" s="9"/>
      <c r="L19" s="16"/>
      <c r="M19" s="9"/>
    </row>
    <row r="20" spans="1:13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5">
      <c r="B21" s="8"/>
      <c r="C21" s="8"/>
      <c r="D21" s="8"/>
      <c r="E21" s="8"/>
      <c r="G21" s="8"/>
      <c r="H21" s="8"/>
      <c r="I21" s="8"/>
      <c r="J21" s="8"/>
      <c r="K21" s="8"/>
    </row>
    <row r="22" spans="1:13" x14ac:dyDescent="0.25">
      <c r="B22" s="8"/>
      <c r="C22" s="8"/>
      <c r="D22" s="8"/>
      <c r="E22" s="8"/>
      <c r="G22" s="8"/>
      <c r="H22" s="8"/>
      <c r="I22" s="8"/>
      <c r="J22" s="8"/>
      <c r="K22" s="8"/>
    </row>
    <row r="23" spans="1:13" x14ac:dyDescent="0.25">
      <c r="B23" s="8"/>
      <c r="C23" s="8"/>
      <c r="D23" s="8"/>
      <c r="E23" s="8"/>
      <c r="G23" s="8"/>
      <c r="H23" s="8"/>
      <c r="I23" s="8"/>
      <c r="J23" s="8"/>
      <c r="K23" s="8"/>
    </row>
    <row r="24" spans="1:13" x14ac:dyDescent="0.25">
      <c r="B24" s="8"/>
      <c r="C24" s="8"/>
      <c r="D24" s="8"/>
      <c r="E24" s="8"/>
      <c r="G24" s="8"/>
      <c r="H24" s="8"/>
      <c r="I24" s="8"/>
      <c r="J24" s="8"/>
      <c r="K24" s="8"/>
    </row>
    <row r="25" spans="1:13" x14ac:dyDescent="0.25">
      <c r="B25" s="8"/>
      <c r="C25" s="8"/>
      <c r="D25" s="8"/>
      <c r="E25" s="8"/>
      <c r="G25" s="8"/>
      <c r="H25" s="8"/>
      <c r="I25" s="8"/>
      <c r="J25" s="8"/>
      <c r="K25" s="8"/>
    </row>
    <row r="26" spans="1:13" x14ac:dyDescent="0.25">
      <c r="B26" s="8"/>
      <c r="C26" s="8"/>
      <c r="D26" s="8"/>
      <c r="E26" s="8"/>
      <c r="G26" s="8"/>
      <c r="H26" s="8"/>
      <c r="I26" s="8"/>
      <c r="J26" s="8"/>
      <c r="K26" s="8"/>
    </row>
    <row r="27" spans="1:13" x14ac:dyDescent="0.25">
      <c r="B27" s="8"/>
      <c r="C27" s="8"/>
      <c r="D27" s="8"/>
      <c r="E27" s="8"/>
      <c r="G27" s="8"/>
      <c r="H27" s="8"/>
      <c r="I27" s="8"/>
      <c r="J27" s="8"/>
      <c r="K27" s="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>
      <selection activeCell="G19" sqref="G1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0FC4-8643-4E8E-A7FF-1C752A509597}">
  <dimension ref="A1:N10"/>
  <sheetViews>
    <sheetView zoomScale="145" zoomScaleNormal="145" workbookViewId="0">
      <selection activeCell="K8" sqref="K8"/>
    </sheetView>
  </sheetViews>
  <sheetFormatPr defaultRowHeight="16.5" x14ac:dyDescent="0.3"/>
  <cols>
    <col min="1" max="1" width="5" style="83" customWidth="1"/>
    <col min="2" max="2" width="5.42578125" style="83" customWidth="1"/>
    <col min="3" max="3" width="4.140625" style="83" customWidth="1"/>
    <col min="4" max="4" width="6.28515625" style="84" customWidth="1"/>
    <col min="5" max="5" width="6.85546875" style="84" customWidth="1"/>
    <col min="6" max="6" width="7.7109375" style="86" customWidth="1"/>
    <col min="7" max="7" width="7.7109375" style="81" customWidth="1"/>
    <col min="8" max="8" width="14.85546875" style="81" customWidth="1"/>
    <col min="9" max="9" width="13.28515625" style="81" customWidth="1"/>
    <col min="10" max="10" width="7.85546875" style="81" customWidth="1"/>
    <col min="11" max="11" width="12" style="81" customWidth="1"/>
    <col min="12" max="12" width="8.7109375" style="81" customWidth="1"/>
    <col min="13" max="13" width="15" style="82" customWidth="1"/>
    <col min="14" max="14" width="9.140625" style="82"/>
    <col min="15" max="16384" width="9.140625" style="81"/>
  </cols>
  <sheetData>
    <row r="1" spans="1:14" ht="60.75" customHeight="1" x14ac:dyDescent="0.3">
      <c r="A1" s="130" t="s">
        <v>1</v>
      </c>
      <c r="B1" s="97" t="s">
        <v>0</v>
      </c>
      <c r="C1" s="97" t="s">
        <v>3</v>
      </c>
      <c r="D1" s="97" t="s">
        <v>2</v>
      </c>
      <c r="E1" s="97" t="s">
        <v>60</v>
      </c>
      <c r="F1" s="97" t="s">
        <v>4</v>
      </c>
      <c r="G1" s="115" t="s">
        <v>61</v>
      </c>
      <c r="H1" s="115" t="s">
        <v>62</v>
      </c>
      <c r="I1" s="115" t="s">
        <v>63</v>
      </c>
      <c r="J1" s="115" t="s">
        <v>64</v>
      </c>
      <c r="K1" s="115" t="s">
        <v>55</v>
      </c>
      <c r="L1" s="131" t="s">
        <v>65</v>
      </c>
    </row>
    <row r="2" spans="1:14" s="91" customFormat="1" ht="12.75" x14ac:dyDescent="0.2">
      <c r="A2" s="87">
        <v>1</v>
      </c>
      <c r="B2" s="87">
        <v>204</v>
      </c>
      <c r="C2" s="87">
        <v>2</v>
      </c>
      <c r="D2" s="78" t="s">
        <v>5</v>
      </c>
      <c r="E2" s="95">
        <v>463</v>
      </c>
      <c r="F2" s="88">
        <f t="shared" ref="F2:F8" si="0">E2*1.1</f>
        <v>509.30000000000007</v>
      </c>
      <c r="G2" s="132">
        <v>21000</v>
      </c>
      <c r="H2" s="133">
        <f t="shared" ref="H2:H8" si="1">E2*G2</f>
        <v>9723000</v>
      </c>
      <c r="I2" s="133">
        <f t="shared" ref="I2:I8" si="2">H2*1.05</f>
        <v>10209150</v>
      </c>
      <c r="J2" s="134">
        <f t="shared" ref="J2:J8" si="3">MROUND((I2*0.025/12),500)</f>
        <v>21500</v>
      </c>
      <c r="K2" s="133">
        <f t="shared" ref="K2:K8" si="4">F2*2800</f>
        <v>1426040.0000000002</v>
      </c>
      <c r="L2" s="78" t="s">
        <v>54</v>
      </c>
      <c r="M2" s="90"/>
      <c r="N2" s="90"/>
    </row>
    <row r="3" spans="1:14" s="91" customFormat="1" ht="12.75" x14ac:dyDescent="0.2">
      <c r="A3" s="87">
        <v>2</v>
      </c>
      <c r="B3" s="87">
        <v>205</v>
      </c>
      <c r="C3" s="87">
        <v>2</v>
      </c>
      <c r="D3" s="78" t="s">
        <v>5</v>
      </c>
      <c r="E3" s="95">
        <v>417</v>
      </c>
      <c r="F3" s="88">
        <f t="shared" si="0"/>
        <v>458.70000000000005</v>
      </c>
      <c r="G3" s="132">
        <v>21000</v>
      </c>
      <c r="H3" s="133">
        <f t="shared" si="1"/>
        <v>8757000</v>
      </c>
      <c r="I3" s="133">
        <f t="shared" si="2"/>
        <v>9194850</v>
      </c>
      <c r="J3" s="134">
        <f t="shared" si="3"/>
        <v>19000</v>
      </c>
      <c r="K3" s="133">
        <f t="shared" si="4"/>
        <v>1284360.0000000002</v>
      </c>
      <c r="L3" s="78" t="s">
        <v>54</v>
      </c>
      <c r="M3" s="90"/>
      <c r="N3" s="90"/>
    </row>
    <row r="4" spans="1:14" s="91" customFormat="1" ht="12.75" x14ac:dyDescent="0.2">
      <c r="A4" s="87">
        <v>3</v>
      </c>
      <c r="B4" s="87">
        <v>302</v>
      </c>
      <c r="C4" s="87">
        <v>3</v>
      </c>
      <c r="D4" s="78" t="s">
        <v>47</v>
      </c>
      <c r="E4" s="95">
        <v>200</v>
      </c>
      <c r="F4" s="88">
        <f t="shared" si="0"/>
        <v>220.00000000000003</v>
      </c>
      <c r="G4" s="132">
        <v>21000</v>
      </c>
      <c r="H4" s="133">
        <f t="shared" si="1"/>
        <v>4200000</v>
      </c>
      <c r="I4" s="133">
        <f t="shared" si="2"/>
        <v>4410000</v>
      </c>
      <c r="J4" s="134">
        <f t="shared" si="3"/>
        <v>9000</v>
      </c>
      <c r="K4" s="133">
        <f t="shared" si="4"/>
        <v>616000.00000000012</v>
      </c>
      <c r="L4" s="78" t="s">
        <v>54</v>
      </c>
      <c r="M4" s="90"/>
      <c r="N4" s="90"/>
    </row>
    <row r="5" spans="1:14" s="91" customFormat="1" ht="12.75" x14ac:dyDescent="0.2">
      <c r="A5" s="87">
        <v>4</v>
      </c>
      <c r="B5" s="87">
        <v>304</v>
      </c>
      <c r="C5" s="87">
        <v>3</v>
      </c>
      <c r="D5" s="78" t="s">
        <v>5</v>
      </c>
      <c r="E5" s="95">
        <v>463</v>
      </c>
      <c r="F5" s="88">
        <f t="shared" si="0"/>
        <v>509.30000000000007</v>
      </c>
      <c r="G5" s="132">
        <v>21000</v>
      </c>
      <c r="H5" s="133">
        <f t="shared" si="1"/>
        <v>9723000</v>
      </c>
      <c r="I5" s="133">
        <f t="shared" si="2"/>
        <v>10209150</v>
      </c>
      <c r="J5" s="134">
        <f t="shared" si="3"/>
        <v>21500</v>
      </c>
      <c r="K5" s="133">
        <f t="shared" si="4"/>
        <v>1426040.0000000002</v>
      </c>
      <c r="L5" s="78" t="s">
        <v>54</v>
      </c>
      <c r="M5" s="92"/>
      <c r="N5" s="90"/>
    </row>
    <row r="6" spans="1:14" s="91" customFormat="1" ht="12.75" x14ac:dyDescent="0.2">
      <c r="A6" s="87">
        <v>5</v>
      </c>
      <c r="B6" s="87">
        <v>404</v>
      </c>
      <c r="C6" s="87">
        <v>4</v>
      </c>
      <c r="D6" s="78" t="s">
        <v>5</v>
      </c>
      <c r="E6" s="95">
        <v>463</v>
      </c>
      <c r="F6" s="88">
        <f t="shared" si="0"/>
        <v>509.30000000000007</v>
      </c>
      <c r="G6" s="132">
        <v>21000</v>
      </c>
      <c r="H6" s="133">
        <f t="shared" si="1"/>
        <v>9723000</v>
      </c>
      <c r="I6" s="133">
        <f t="shared" si="2"/>
        <v>10209150</v>
      </c>
      <c r="J6" s="134">
        <f t="shared" si="3"/>
        <v>21500</v>
      </c>
      <c r="K6" s="133">
        <f t="shared" si="4"/>
        <v>1426040.0000000002</v>
      </c>
      <c r="L6" s="78" t="s">
        <v>54</v>
      </c>
      <c r="M6" s="90"/>
      <c r="N6" s="90"/>
    </row>
    <row r="7" spans="1:14" s="91" customFormat="1" ht="12.75" x14ac:dyDescent="0.2">
      <c r="A7" s="87">
        <v>6</v>
      </c>
      <c r="B7" s="87">
        <v>501</v>
      </c>
      <c r="C7" s="87">
        <v>5</v>
      </c>
      <c r="D7" s="78" t="s">
        <v>59</v>
      </c>
      <c r="E7" s="94">
        <v>194</v>
      </c>
      <c r="F7" s="88">
        <f t="shared" si="0"/>
        <v>213.4</v>
      </c>
      <c r="G7" s="132">
        <v>21000</v>
      </c>
      <c r="H7" s="133">
        <f t="shared" si="1"/>
        <v>4074000</v>
      </c>
      <c r="I7" s="133">
        <f t="shared" si="2"/>
        <v>4277700</v>
      </c>
      <c r="J7" s="134">
        <f t="shared" si="3"/>
        <v>9000</v>
      </c>
      <c r="K7" s="133">
        <f t="shared" si="4"/>
        <v>597520</v>
      </c>
      <c r="L7" s="78" t="s">
        <v>54</v>
      </c>
      <c r="M7" s="90"/>
      <c r="N7" s="90"/>
    </row>
    <row r="8" spans="1:14" s="91" customFormat="1" ht="12.75" x14ac:dyDescent="0.2">
      <c r="A8" s="87">
        <v>7</v>
      </c>
      <c r="B8" s="87">
        <v>504</v>
      </c>
      <c r="C8" s="87">
        <v>5</v>
      </c>
      <c r="D8" s="78" t="s">
        <v>5</v>
      </c>
      <c r="E8" s="95">
        <v>463</v>
      </c>
      <c r="F8" s="88">
        <f t="shared" si="0"/>
        <v>509.30000000000007</v>
      </c>
      <c r="G8" s="132">
        <v>21000</v>
      </c>
      <c r="H8" s="133">
        <f t="shared" si="1"/>
        <v>9723000</v>
      </c>
      <c r="I8" s="133">
        <f t="shared" si="2"/>
        <v>10209150</v>
      </c>
      <c r="J8" s="134">
        <f t="shared" si="3"/>
        <v>21500</v>
      </c>
      <c r="K8" s="133">
        <f t="shared" si="4"/>
        <v>1426040.0000000002</v>
      </c>
      <c r="L8" s="78" t="s">
        <v>54</v>
      </c>
      <c r="M8" s="90"/>
      <c r="N8" s="90"/>
    </row>
    <row r="9" spans="1:14" x14ac:dyDescent="0.3">
      <c r="A9" s="119" t="s">
        <v>34</v>
      </c>
      <c r="B9" s="120"/>
      <c r="C9" s="120"/>
      <c r="D9" s="121"/>
      <c r="E9" s="96">
        <f>SUM(E2:E8)</f>
        <v>2663</v>
      </c>
      <c r="F9" s="96">
        <f>SUM(F2:F8)</f>
        <v>2929.3000000000006</v>
      </c>
      <c r="G9" s="118"/>
      <c r="H9" s="135">
        <f>SUM(H2:H8)</f>
        <v>55923000</v>
      </c>
      <c r="I9" s="135">
        <f>SUM(I2:I8)</f>
        <v>58719150</v>
      </c>
      <c r="J9" s="96"/>
      <c r="K9" s="141">
        <f>SUM(K2:K8)</f>
        <v>8202040.0000000009</v>
      </c>
      <c r="L9" s="118"/>
      <c r="M9" s="24"/>
    </row>
    <row r="10" spans="1:14" x14ac:dyDescent="0.3">
      <c r="F10" s="85"/>
    </row>
  </sheetData>
  <mergeCells count="1">
    <mergeCell ref="A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3FB0-39CE-44F4-A008-158937D9E530}">
  <dimension ref="A1:N23"/>
  <sheetViews>
    <sheetView zoomScale="145" zoomScaleNormal="145" workbookViewId="0">
      <selection activeCell="E22" sqref="E22:F22"/>
    </sheetView>
  </sheetViews>
  <sheetFormatPr defaultRowHeight="16.5" x14ac:dyDescent="0.3"/>
  <cols>
    <col min="1" max="1" width="5" style="83" customWidth="1"/>
    <col min="2" max="2" width="5.42578125" style="83" customWidth="1"/>
    <col min="3" max="3" width="4.140625" style="83" customWidth="1"/>
    <col min="4" max="4" width="6.28515625" style="84" customWidth="1"/>
    <col min="5" max="5" width="6.85546875" style="84" customWidth="1"/>
    <col min="6" max="6" width="7.7109375" style="86" customWidth="1"/>
    <col min="7" max="7" width="7.7109375" style="81" customWidth="1"/>
    <col min="8" max="8" width="14.85546875" style="81" customWidth="1"/>
    <col min="9" max="9" width="13.28515625" style="81" customWidth="1"/>
    <col min="10" max="10" width="7.85546875" style="81" customWidth="1"/>
    <col min="11" max="11" width="12" style="81" customWidth="1"/>
    <col min="12" max="12" width="8.7109375" style="81" customWidth="1"/>
    <col min="13" max="13" width="15" style="82" customWidth="1"/>
    <col min="14" max="14" width="9.140625" style="82"/>
    <col min="15" max="16384" width="9.140625" style="81"/>
  </cols>
  <sheetData>
    <row r="1" spans="1:14" ht="60.75" customHeight="1" x14ac:dyDescent="0.3">
      <c r="A1" s="130" t="s">
        <v>1</v>
      </c>
      <c r="B1" s="97" t="s">
        <v>0</v>
      </c>
      <c r="C1" s="97" t="s">
        <v>3</v>
      </c>
      <c r="D1" s="97" t="s">
        <v>2</v>
      </c>
      <c r="E1" s="97" t="s">
        <v>60</v>
      </c>
      <c r="F1" s="97" t="s">
        <v>4</v>
      </c>
      <c r="G1" s="115" t="s">
        <v>61</v>
      </c>
      <c r="H1" s="115" t="s">
        <v>62</v>
      </c>
      <c r="I1" s="115" t="s">
        <v>63</v>
      </c>
      <c r="J1" s="115" t="s">
        <v>64</v>
      </c>
      <c r="K1" s="115" t="s">
        <v>55</v>
      </c>
      <c r="L1" s="131" t="s">
        <v>65</v>
      </c>
    </row>
    <row r="2" spans="1:14" s="91" customFormat="1" ht="12.75" x14ac:dyDescent="0.2">
      <c r="A2" s="87">
        <v>1</v>
      </c>
      <c r="B2" s="87">
        <v>201</v>
      </c>
      <c r="C2" s="87">
        <v>2</v>
      </c>
      <c r="D2" s="78" t="s">
        <v>58</v>
      </c>
      <c r="E2" s="94">
        <v>194</v>
      </c>
      <c r="F2" s="88">
        <f>E2*1.1</f>
        <v>213.4</v>
      </c>
      <c r="G2" s="132">
        <v>21000</v>
      </c>
      <c r="H2" s="133">
        <v>0</v>
      </c>
      <c r="I2" s="133">
        <f t="shared" ref="I2:I21" si="0">H2*1.05</f>
        <v>0</v>
      </c>
      <c r="J2" s="134">
        <f t="shared" ref="J2:J21" si="1">MROUND((I2*0.025/12),500)</f>
        <v>0</v>
      </c>
      <c r="K2" s="133">
        <f>F2*2800</f>
        <v>597520</v>
      </c>
      <c r="L2" s="78" t="s">
        <v>53</v>
      </c>
      <c r="M2" s="89"/>
      <c r="N2" s="90"/>
    </row>
    <row r="3" spans="1:14" s="91" customFormat="1" ht="12.75" x14ac:dyDescent="0.2">
      <c r="A3" s="87">
        <v>2</v>
      </c>
      <c r="B3" s="87">
        <v>202</v>
      </c>
      <c r="C3" s="87">
        <v>2</v>
      </c>
      <c r="D3" s="78" t="s">
        <v>47</v>
      </c>
      <c r="E3" s="95">
        <v>200</v>
      </c>
      <c r="F3" s="88">
        <f t="shared" ref="F3:F21" si="2">E3*1.1</f>
        <v>220.00000000000003</v>
      </c>
      <c r="G3" s="132">
        <v>21000</v>
      </c>
      <c r="H3" s="133">
        <v>0</v>
      </c>
      <c r="I3" s="133">
        <f t="shared" si="0"/>
        <v>0</v>
      </c>
      <c r="J3" s="134">
        <f t="shared" si="1"/>
        <v>0</v>
      </c>
      <c r="K3" s="133">
        <f t="shared" ref="K3:K21" si="3">F3*2800</f>
        <v>616000.00000000012</v>
      </c>
      <c r="L3" s="78" t="s">
        <v>53</v>
      </c>
      <c r="M3" s="90"/>
      <c r="N3" s="90"/>
    </row>
    <row r="4" spans="1:14" s="91" customFormat="1" ht="12.75" x14ac:dyDescent="0.2">
      <c r="A4" s="87">
        <v>3</v>
      </c>
      <c r="B4" s="87">
        <v>203</v>
      </c>
      <c r="C4" s="87">
        <v>2</v>
      </c>
      <c r="D4" s="78" t="s">
        <v>47</v>
      </c>
      <c r="E4" s="95">
        <v>269</v>
      </c>
      <c r="F4" s="88">
        <f t="shared" si="2"/>
        <v>295.90000000000003</v>
      </c>
      <c r="G4" s="132">
        <v>21000</v>
      </c>
      <c r="H4" s="133">
        <v>0</v>
      </c>
      <c r="I4" s="133">
        <f t="shared" si="0"/>
        <v>0</v>
      </c>
      <c r="J4" s="134">
        <f t="shared" si="1"/>
        <v>0</v>
      </c>
      <c r="K4" s="133">
        <f t="shared" si="3"/>
        <v>828520.00000000012</v>
      </c>
      <c r="L4" s="78" t="s">
        <v>53</v>
      </c>
      <c r="M4" s="90"/>
      <c r="N4" s="90"/>
    </row>
    <row r="5" spans="1:14" s="91" customFormat="1" ht="12.75" x14ac:dyDescent="0.2">
      <c r="A5" s="87">
        <v>4</v>
      </c>
      <c r="B5" s="87">
        <v>206</v>
      </c>
      <c r="C5" s="87">
        <v>2</v>
      </c>
      <c r="D5" s="78" t="s">
        <v>47</v>
      </c>
      <c r="E5" s="95">
        <v>200</v>
      </c>
      <c r="F5" s="88">
        <f t="shared" si="2"/>
        <v>220.00000000000003</v>
      </c>
      <c r="G5" s="132">
        <v>21000</v>
      </c>
      <c r="H5" s="133">
        <v>0</v>
      </c>
      <c r="I5" s="133">
        <f t="shared" si="0"/>
        <v>0</v>
      </c>
      <c r="J5" s="134">
        <f t="shared" si="1"/>
        <v>0</v>
      </c>
      <c r="K5" s="133">
        <f t="shared" si="3"/>
        <v>616000.00000000012</v>
      </c>
      <c r="L5" s="78" t="s">
        <v>53</v>
      </c>
      <c r="M5" s="90"/>
      <c r="N5" s="90"/>
    </row>
    <row r="6" spans="1:14" s="91" customFormat="1" ht="12.75" x14ac:dyDescent="0.2">
      <c r="A6" s="87">
        <v>5</v>
      </c>
      <c r="B6" s="87">
        <v>207</v>
      </c>
      <c r="C6" s="87">
        <v>2</v>
      </c>
      <c r="D6" s="78" t="s">
        <v>59</v>
      </c>
      <c r="E6" s="95">
        <v>194</v>
      </c>
      <c r="F6" s="88">
        <f t="shared" si="2"/>
        <v>213.4</v>
      </c>
      <c r="G6" s="132">
        <v>21000</v>
      </c>
      <c r="H6" s="133">
        <v>0</v>
      </c>
      <c r="I6" s="133">
        <f t="shared" si="0"/>
        <v>0</v>
      </c>
      <c r="J6" s="134">
        <f t="shared" si="1"/>
        <v>0</v>
      </c>
      <c r="K6" s="133">
        <f t="shared" si="3"/>
        <v>597520</v>
      </c>
      <c r="L6" s="78" t="s">
        <v>53</v>
      </c>
      <c r="M6" s="90"/>
      <c r="N6" s="90"/>
    </row>
    <row r="7" spans="1:14" s="91" customFormat="1" ht="12.75" x14ac:dyDescent="0.2">
      <c r="A7" s="87">
        <v>6</v>
      </c>
      <c r="B7" s="87">
        <v>301</v>
      </c>
      <c r="C7" s="87">
        <v>3</v>
      </c>
      <c r="D7" s="78" t="s">
        <v>58</v>
      </c>
      <c r="E7" s="94">
        <v>194</v>
      </c>
      <c r="F7" s="88">
        <f t="shared" si="2"/>
        <v>213.4</v>
      </c>
      <c r="G7" s="132">
        <v>21000</v>
      </c>
      <c r="H7" s="133">
        <v>0</v>
      </c>
      <c r="I7" s="133">
        <f t="shared" si="0"/>
        <v>0</v>
      </c>
      <c r="J7" s="134">
        <f t="shared" si="1"/>
        <v>0</v>
      </c>
      <c r="K7" s="133">
        <f t="shared" si="3"/>
        <v>597520</v>
      </c>
      <c r="L7" s="78" t="s">
        <v>53</v>
      </c>
      <c r="M7" s="90"/>
      <c r="N7" s="90"/>
    </row>
    <row r="8" spans="1:14" s="91" customFormat="1" ht="12.75" x14ac:dyDescent="0.2">
      <c r="A8" s="87">
        <v>7</v>
      </c>
      <c r="B8" s="87">
        <v>303</v>
      </c>
      <c r="C8" s="87">
        <v>3</v>
      </c>
      <c r="D8" s="78" t="s">
        <v>47</v>
      </c>
      <c r="E8" s="95">
        <v>269</v>
      </c>
      <c r="F8" s="88">
        <f t="shared" si="2"/>
        <v>295.90000000000003</v>
      </c>
      <c r="G8" s="132">
        <v>21000</v>
      </c>
      <c r="H8" s="133">
        <v>0</v>
      </c>
      <c r="I8" s="133">
        <f t="shared" si="0"/>
        <v>0</v>
      </c>
      <c r="J8" s="134">
        <f t="shared" si="1"/>
        <v>0</v>
      </c>
      <c r="K8" s="133">
        <f t="shared" si="3"/>
        <v>828520.00000000012</v>
      </c>
      <c r="L8" s="78" t="s">
        <v>53</v>
      </c>
      <c r="M8" s="90"/>
      <c r="N8" s="90"/>
    </row>
    <row r="9" spans="1:14" s="91" customFormat="1" ht="12.75" x14ac:dyDescent="0.2">
      <c r="A9" s="87">
        <v>8</v>
      </c>
      <c r="B9" s="87">
        <v>305</v>
      </c>
      <c r="C9" s="87">
        <v>3</v>
      </c>
      <c r="D9" s="78" t="s">
        <v>5</v>
      </c>
      <c r="E9" s="95">
        <v>417</v>
      </c>
      <c r="F9" s="88">
        <f t="shared" si="2"/>
        <v>458.70000000000005</v>
      </c>
      <c r="G9" s="132">
        <v>21000</v>
      </c>
      <c r="H9" s="133">
        <v>0</v>
      </c>
      <c r="I9" s="133">
        <f t="shared" si="0"/>
        <v>0</v>
      </c>
      <c r="J9" s="134">
        <f t="shared" si="1"/>
        <v>0</v>
      </c>
      <c r="K9" s="133">
        <f t="shared" si="3"/>
        <v>1284360.0000000002</v>
      </c>
      <c r="L9" s="78" t="s">
        <v>53</v>
      </c>
      <c r="M9" s="90"/>
      <c r="N9" s="90"/>
    </row>
    <row r="10" spans="1:14" s="91" customFormat="1" ht="12.75" x14ac:dyDescent="0.2">
      <c r="A10" s="87">
        <v>9</v>
      </c>
      <c r="B10" s="87">
        <v>306</v>
      </c>
      <c r="C10" s="87">
        <v>3</v>
      </c>
      <c r="D10" s="78" t="s">
        <v>47</v>
      </c>
      <c r="E10" s="95">
        <v>200</v>
      </c>
      <c r="F10" s="88">
        <f t="shared" si="2"/>
        <v>220.00000000000003</v>
      </c>
      <c r="G10" s="132">
        <v>21000</v>
      </c>
      <c r="H10" s="133">
        <v>0</v>
      </c>
      <c r="I10" s="133">
        <f t="shared" si="0"/>
        <v>0</v>
      </c>
      <c r="J10" s="134">
        <f t="shared" si="1"/>
        <v>0</v>
      </c>
      <c r="K10" s="133">
        <f t="shared" si="3"/>
        <v>616000.00000000012</v>
      </c>
      <c r="L10" s="78" t="s">
        <v>53</v>
      </c>
      <c r="M10" s="90"/>
      <c r="N10" s="90"/>
    </row>
    <row r="11" spans="1:14" s="91" customFormat="1" ht="12.75" x14ac:dyDescent="0.2">
      <c r="A11" s="87">
        <v>10</v>
      </c>
      <c r="B11" s="87">
        <v>307</v>
      </c>
      <c r="C11" s="87">
        <v>3</v>
      </c>
      <c r="D11" s="78" t="s">
        <v>59</v>
      </c>
      <c r="E11" s="95">
        <v>194</v>
      </c>
      <c r="F11" s="88">
        <f t="shared" si="2"/>
        <v>213.4</v>
      </c>
      <c r="G11" s="132">
        <v>21000</v>
      </c>
      <c r="H11" s="133">
        <v>0</v>
      </c>
      <c r="I11" s="133">
        <f t="shared" si="0"/>
        <v>0</v>
      </c>
      <c r="J11" s="134">
        <f t="shared" si="1"/>
        <v>0</v>
      </c>
      <c r="K11" s="133">
        <f t="shared" si="3"/>
        <v>597520</v>
      </c>
      <c r="L11" s="78" t="s">
        <v>53</v>
      </c>
      <c r="M11" s="90"/>
      <c r="N11" s="90"/>
    </row>
    <row r="12" spans="1:14" s="91" customFormat="1" ht="12.75" x14ac:dyDescent="0.2">
      <c r="A12" s="87">
        <v>11</v>
      </c>
      <c r="B12" s="87">
        <v>401</v>
      </c>
      <c r="C12" s="87">
        <v>4</v>
      </c>
      <c r="D12" s="78" t="s">
        <v>58</v>
      </c>
      <c r="E12" s="94">
        <v>194</v>
      </c>
      <c r="F12" s="88">
        <f t="shared" si="2"/>
        <v>213.4</v>
      </c>
      <c r="G12" s="132">
        <v>21000</v>
      </c>
      <c r="H12" s="133">
        <v>0</v>
      </c>
      <c r="I12" s="133">
        <f t="shared" si="0"/>
        <v>0</v>
      </c>
      <c r="J12" s="134">
        <f t="shared" si="1"/>
        <v>0</v>
      </c>
      <c r="K12" s="133">
        <f t="shared" si="3"/>
        <v>597520</v>
      </c>
      <c r="L12" s="78" t="s">
        <v>53</v>
      </c>
      <c r="M12" s="90"/>
      <c r="N12" s="90"/>
    </row>
    <row r="13" spans="1:14" s="91" customFormat="1" ht="12.75" x14ac:dyDescent="0.2">
      <c r="A13" s="87">
        <v>12</v>
      </c>
      <c r="B13" s="87">
        <v>402</v>
      </c>
      <c r="C13" s="87">
        <v>4</v>
      </c>
      <c r="D13" s="78" t="s">
        <v>47</v>
      </c>
      <c r="E13" s="95">
        <v>200</v>
      </c>
      <c r="F13" s="88">
        <f t="shared" si="2"/>
        <v>220.00000000000003</v>
      </c>
      <c r="G13" s="132">
        <v>21000</v>
      </c>
      <c r="H13" s="133">
        <v>0</v>
      </c>
      <c r="I13" s="133">
        <f t="shared" si="0"/>
        <v>0</v>
      </c>
      <c r="J13" s="134">
        <f t="shared" si="1"/>
        <v>0</v>
      </c>
      <c r="K13" s="133">
        <f t="shared" si="3"/>
        <v>616000.00000000012</v>
      </c>
      <c r="L13" s="78" t="s">
        <v>53</v>
      </c>
      <c r="M13" s="90"/>
      <c r="N13" s="90"/>
    </row>
    <row r="14" spans="1:14" s="91" customFormat="1" ht="12.75" x14ac:dyDescent="0.2">
      <c r="A14" s="87">
        <v>13</v>
      </c>
      <c r="B14" s="87">
        <v>403</v>
      </c>
      <c r="C14" s="87">
        <v>4</v>
      </c>
      <c r="D14" s="78" t="s">
        <v>47</v>
      </c>
      <c r="E14" s="95">
        <v>417</v>
      </c>
      <c r="F14" s="88">
        <f t="shared" si="2"/>
        <v>458.70000000000005</v>
      </c>
      <c r="G14" s="132">
        <v>21000</v>
      </c>
      <c r="H14" s="133">
        <v>0</v>
      </c>
      <c r="I14" s="133">
        <f t="shared" si="0"/>
        <v>0</v>
      </c>
      <c r="J14" s="134">
        <f t="shared" si="1"/>
        <v>0</v>
      </c>
      <c r="K14" s="133">
        <f t="shared" si="3"/>
        <v>1284360.0000000002</v>
      </c>
      <c r="L14" s="78" t="s">
        <v>53</v>
      </c>
      <c r="M14" s="90"/>
      <c r="N14" s="90"/>
    </row>
    <row r="15" spans="1:14" s="91" customFormat="1" ht="12.75" x14ac:dyDescent="0.2">
      <c r="A15" s="87">
        <v>14</v>
      </c>
      <c r="B15" s="87">
        <v>405</v>
      </c>
      <c r="C15" s="87">
        <v>4</v>
      </c>
      <c r="D15" s="78" t="s">
        <v>5</v>
      </c>
      <c r="E15" s="95">
        <v>242</v>
      </c>
      <c r="F15" s="88">
        <f t="shared" si="2"/>
        <v>266.20000000000005</v>
      </c>
      <c r="G15" s="132">
        <v>21000</v>
      </c>
      <c r="H15" s="133">
        <v>0</v>
      </c>
      <c r="I15" s="133">
        <f t="shared" si="0"/>
        <v>0</v>
      </c>
      <c r="J15" s="134">
        <f t="shared" si="1"/>
        <v>0</v>
      </c>
      <c r="K15" s="133">
        <f t="shared" si="3"/>
        <v>745360.00000000012</v>
      </c>
      <c r="L15" s="78" t="s">
        <v>53</v>
      </c>
      <c r="M15" s="90"/>
      <c r="N15" s="90"/>
    </row>
    <row r="16" spans="1:14" s="91" customFormat="1" ht="12.75" x14ac:dyDescent="0.2">
      <c r="A16" s="87">
        <v>15</v>
      </c>
      <c r="B16" s="87">
        <v>406</v>
      </c>
      <c r="C16" s="87">
        <v>4</v>
      </c>
      <c r="D16" s="78" t="s">
        <v>47</v>
      </c>
      <c r="E16" s="95">
        <v>246</v>
      </c>
      <c r="F16" s="88">
        <f t="shared" si="2"/>
        <v>270.60000000000002</v>
      </c>
      <c r="G16" s="132">
        <v>21000</v>
      </c>
      <c r="H16" s="133">
        <v>0</v>
      </c>
      <c r="I16" s="133">
        <f t="shared" si="0"/>
        <v>0</v>
      </c>
      <c r="J16" s="134">
        <f t="shared" si="1"/>
        <v>0</v>
      </c>
      <c r="K16" s="133">
        <f t="shared" si="3"/>
        <v>757680.00000000012</v>
      </c>
      <c r="L16" s="78" t="s">
        <v>53</v>
      </c>
      <c r="M16" s="90"/>
      <c r="N16" s="90"/>
    </row>
    <row r="17" spans="1:14" s="91" customFormat="1" ht="12.75" x14ac:dyDescent="0.2">
      <c r="A17" s="87">
        <v>16</v>
      </c>
      <c r="B17" s="87">
        <v>407</v>
      </c>
      <c r="C17" s="87">
        <v>4</v>
      </c>
      <c r="D17" s="78" t="s">
        <v>59</v>
      </c>
      <c r="E17" s="95">
        <v>194</v>
      </c>
      <c r="F17" s="88">
        <f t="shared" si="2"/>
        <v>213.4</v>
      </c>
      <c r="G17" s="132">
        <v>21000</v>
      </c>
      <c r="H17" s="133">
        <v>0</v>
      </c>
      <c r="I17" s="133">
        <f t="shared" si="0"/>
        <v>0</v>
      </c>
      <c r="J17" s="134">
        <f t="shared" si="1"/>
        <v>0</v>
      </c>
      <c r="K17" s="133">
        <f t="shared" si="3"/>
        <v>597520</v>
      </c>
      <c r="L17" s="78" t="s">
        <v>53</v>
      </c>
      <c r="M17" s="90"/>
      <c r="N17" s="90"/>
    </row>
    <row r="18" spans="1:14" s="91" customFormat="1" ht="12.75" x14ac:dyDescent="0.2">
      <c r="A18" s="87">
        <v>17</v>
      </c>
      <c r="B18" s="87">
        <v>502</v>
      </c>
      <c r="C18" s="87">
        <v>5</v>
      </c>
      <c r="D18" s="78" t="s">
        <v>47</v>
      </c>
      <c r="E18" s="95">
        <v>200</v>
      </c>
      <c r="F18" s="88">
        <f t="shared" si="2"/>
        <v>220.00000000000003</v>
      </c>
      <c r="G18" s="132">
        <v>21000</v>
      </c>
      <c r="H18" s="133">
        <v>0</v>
      </c>
      <c r="I18" s="133">
        <f t="shared" si="0"/>
        <v>0</v>
      </c>
      <c r="J18" s="134">
        <f t="shared" si="1"/>
        <v>0</v>
      </c>
      <c r="K18" s="133">
        <f t="shared" si="3"/>
        <v>616000.00000000012</v>
      </c>
      <c r="L18" s="78" t="s">
        <v>53</v>
      </c>
      <c r="M18" s="90"/>
      <c r="N18" s="90"/>
    </row>
    <row r="19" spans="1:14" s="91" customFormat="1" ht="12.75" x14ac:dyDescent="0.2">
      <c r="A19" s="87">
        <v>18</v>
      </c>
      <c r="B19" s="87">
        <v>503</v>
      </c>
      <c r="C19" s="87">
        <v>5</v>
      </c>
      <c r="D19" s="78" t="s">
        <v>5</v>
      </c>
      <c r="E19" s="95">
        <v>417</v>
      </c>
      <c r="F19" s="88">
        <f t="shared" si="2"/>
        <v>458.70000000000005</v>
      </c>
      <c r="G19" s="132">
        <v>21000</v>
      </c>
      <c r="H19" s="133">
        <v>0</v>
      </c>
      <c r="I19" s="133">
        <f t="shared" si="0"/>
        <v>0</v>
      </c>
      <c r="J19" s="134">
        <f t="shared" si="1"/>
        <v>0</v>
      </c>
      <c r="K19" s="133">
        <f t="shared" si="3"/>
        <v>1284360.0000000002</v>
      </c>
      <c r="L19" s="78" t="s">
        <v>53</v>
      </c>
      <c r="M19" s="90"/>
      <c r="N19" s="90"/>
    </row>
    <row r="20" spans="1:14" s="91" customFormat="1" ht="12.75" x14ac:dyDescent="0.2">
      <c r="A20" s="87">
        <v>19</v>
      </c>
      <c r="B20" s="87">
        <v>505</v>
      </c>
      <c r="C20" s="87">
        <v>5</v>
      </c>
      <c r="D20" s="78" t="s">
        <v>25</v>
      </c>
      <c r="E20" s="95">
        <v>501</v>
      </c>
      <c r="F20" s="88">
        <f t="shared" si="2"/>
        <v>551.1</v>
      </c>
      <c r="G20" s="132">
        <v>21000</v>
      </c>
      <c r="H20" s="133">
        <v>0</v>
      </c>
      <c r="I20" s="133">
        <f t="shared" si="0"/>
        <v>0</v>
      </c>
      <c r="J20" s="134">
        <f t="shared" si="1"/>
        <v>0</v>
      </c>
      <c r="K20" s="133">
        <f t="shared" si="3"/>
        <v>1543080</v>
      </c>
      <c r="L20" s="78" t="s">
        <v>53</v>
      </c>
      <c r="M20" s="90"/>
      <c r="N20" s="90"/>
    </row>
    <row r="21" spans="1:14" s="91" customFormat="1" ht="12.75" x14ac:dyDescent="0.2">
      <c r="A21" s="87">
        <v>20</v>
      </c>
      <c r="B21" s="87">
        <v>506</v>
      </c>
      <c r="C21" s="87">
        <v>5</v>
      </c>
      <c r="D21" s="78" t="s">
        <v>59</v>
      </c>
      <c r="E21" s="95">
        <v>194</v>
      </c>
      <c r="F21" s="88">
        <f t="shared" si="2"/>
        <v>213.4</v>
      </c>
      <c r="G21" s="132">
        <v>21000</v>
      </c>
      <c r="H21" s="133">
        <v>0</v>
      </c>
      <c r="I21" s="133">
        <f t="shared" si="0"/>
        <v>0</v>
      </c>
      <c r="J21" s="134">
        <f t="shared" si="1"/>
        <v>0</v>
      </c>
      <c r="K21" s="133">
        <f t="shared" si="3"/>
        <v>597520</v>
      </c>
      <c r="L21" s="78" t="s">
        <v>53</v>
      </c>
      <c r="M21" s="90"/>
      <c r="N21" s="90"/>
    </row>
    <row r="22" spans="1:14" x14ac:dyDescent="0.3">
      <c r="A22" s="119" t="s">
        <v>34</v>
      </c>
      <c r="B22" s="120"/>
      <c r="C22" s="120"/>
      <c r="D22" s="121"/>
      <c r="E22" s="96">
        <f t="shared" ref="E22:F22" si="4">SUM(E2:E21)</f>
        <v>5136</v>
      </c>
      <c r="F22" s="96">
        <f t="shared" si="4"/>
        <v>5649.6</v>
      </c>
      <c r="G22" s="118"/>
      <c r="H22" s="135">
        <f>SUM(H2:H21)</f>
        <v>0</v>
      </c>
      <c r="I22" s="135">
        <f>SUM(I2:I21)</f>
        <v>0</v>
      </c>
      <c r="J22" s="96"/>
      <c r="K22" s="141">
        <f>SUM(K2:K21)</f>
        <v>15818880</v>
      </c>
      <c r="L22" s="118"/>
      <c r="M22" s="24"/>
    </row>
    <row r="23" spans="1:14" x14ac:dyDescent="0.3">
      <c r="F23" s="85"/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E8E8-2ED9-4371-9CEF-E4683B670267}">
  <dimension ref="A1:L43"/>
  <sheetViews>
    <sheetView topLeftCell="A16" zoomScale="145" zoomScaleNormal="145" workbookViewId="0">
      <selection activeCell="O42" sqref="O42"/>
    </sheetView>
  </sheetViews>
  <sheetFormatPr defaultRowHeight="16.5" x14ac:dyDescent="0.3"/>
  <cols>
    <col min="1" max="1" width="4.28515625" style="81" customWidth="1"/>
    <col min="2" max="3" width="4.42578125" style="86" customWidth="1"/>
    <col min="4" max="4" width="6.140625" style="81" customWidth="1"/>
    <col min="5" max="5" width="7.85546875" style="81" customWidth="1"/>
    <col min="6" max="6" width="6.140625" style="86" customWidth="1"/>
    <col min="7" max="7" width="7.5703125" style="81" customWidth="1"/>
    <col min="8" max="8" width="13" style="81" customWidth="1"/>
    <col min="9" max="9" width="13.5703125" style="81" customWidth="1"/>
    <col min="10" max="10" width="7.7109375" style="81" customWidth="1"/>
    <col min="11" max="11" width="10.5703125" style="81" customWidth="1"/>
    <col min="12" max="16384" width="9.140625" style="81"/>
  </cols>
  <sheetData>
    <row r="1" spans="1:12" ht="57.75" customHeight="1" x14ac:dyDescent="0.3">
      <c r="A1" s="97" t="s">
        <v>1</v>
      </c>
      <c r="B1" s="97" t="s">
        <v>0</v>
      </c>
      <c r="C1" s="97" t="s">
        <v>3</v>
      </c>
      <c r="D1" s="97" t="s">
        <v>2</v>
      </c>
      <c r="E1" s="97" t="s">
        <v>60</v>
      </c>
      <c r="F1" s="97" t="s">
        <v>4</v>
      </c>
      <c r="G1" s="115" t="s">
        <v>61</v>
      </c>
      <c r="H1" s="115" t="s">
        <v>62</v>
      </c>
      <c r="I1" s="115" t="s">
        <v>63</v>
      </c>
      <c r="J1" s="115" t="s">
        <v>64</v>
      </c>
      <c r="K1" s="115" t="s">
        <v>55</v>
      </c>
      <c r="L1" s="131" t="s">
        <v>52</v>
      </c>
    </row>
    <row r="2" spans="1:12" s="91" customFormat="1" ht="12.75" x14ac:dyDescent="0.2">
      <c r="A2" s="87">
        <v>1</v>
      </c>
      <c r="B2" s="87">
        <v>101</v>
      </c>
      <c r="C2" s="87">
        <v>1</v>
      </c>
      <c r="D2" s="78" t="s">
        <v>5</v>
      </c>
      <c r="E2" s="88">
        <v>419</v>
      </c>
      <c r="F2" s="88">
        <f>E2*1.1</f>
        <v>460.90000000000003</v>
      </c>
      <c r="G2" s="78">
        <v>21000</v>
      </c>
      <c r="H2" s="116">
        <f t="shared" ref="H2:H41" si="0">E2*G2</f>
        <v>8799000</v>
      </c>
      <c r="I2" s="116">
        <f>H2*1.05</f>
        <v>9238950</v>
      </c>
      <c r="J2" s="137">
        <f t="shared" ref="J2:J41" si="1">MROUND((I2*0.025/12),500)</f>
        <v>19000</v>
      </c>
      <c r="K2" s="116">
        <f>F2*2800</f>
        <v>1290520</v>
      </c>
      <c r="L2" s="78" t="s">
        <v>54</v>
      </c>
    </row>
    <row r="3" spans="1:12" s="91" customFormat="1" ht="12.75" x14ac:dyDescent="0.2">
      <c r="A3" s="87">
        <v>2</v>
      </c>
      <c r="B3" s="87">
        <v>102</v>
      </c>
      <c r="C3" s="87">
        <v>1</v>
      </c>
      <c r="D3" s="78" t="s">
        <v>5</v>
      </c>
      <c r="E3" s="88">
        <v>419</v>
      </c>
      <c r="F3" s="88">
        <f t="shared" ref="F3:F41" si="2">E3*1.1</f>
        <v>460.90000000000003</v>
      </c>
      <c r="G3" s="78">
        <v>21000</v>
      </c>
      <c r="H3" s="116">
        <f t="shared" ref="H3:H41" si="3">E3*G3</f>
        <v>8799000</v>
      </c>
      <c r="I3" s="116">
        <f t="shared" ref="I3:I41" si="4">H3*1.05</f>
        <v>9238950</v>
      </c>
      <c r="J3" s="137">
        <f t="shared" ref="J3:J41" si="5">MROUND((I3*0.025/12),500)</f>
        <v>19000</v>
      </c>
      <c r="K3" s="116">
        <f t="shared" ref="K3:K41" si="6">F3*2800</f>
        <v>1290520</v>
      </c>
      <c r="L3" s="78" t="s">
        <v>54</v>
      </c>
    </row>
    <row r="4" spans="1:12" s="91" customFormat="1" ht="12.75" x14ac:dyDescent="0.2">
      <c r="A4" s="87">
        <v>3</v>
      </c>
      <c r="B4" s="87">
        <v>103</v>
      </c>
      <c r="C4" s="87">
        <v>1</v>
      </c>
      <c r="D4" s="78" t="s">
        <v>5</v>
      </c>
      <c r="E4" s="88">
        <v>419</v>
      </c>
      <c r="F4" s="88">
        <f t="shared" si="2"/>
        <v>460.90000000000003</v>
      </c>
      <c r="G4" s="78">
        <v>21000</v>
      </c>
      <c r="H4" s="116">
        <f t="shared" si="3"/>
        <v>8799000</v>
      </c>
      <c r="I4" s="116">
        <f t="shared" si="4"/>
        <v>9238950</v>
      </c>
      <c r="J4" s="137">
        <f t="shared" si="5"/>
        <v>19000</v>
      </c>
      <c r="K4" s="116">
        <f t="shared" si="6"/>
        <v>1290520</v>
      </c>
      <c r="L4" s="78" t="s">
        <v>54</v>
      </c>
    </row>
    <row r="5" spans="1:12" s="91" customFormat="1" ht="12.75" x14ac:dyDescent="0.2">
      <c r="A5" s="87">
        <v>4</v>
      </c>
      <c r="B5" s="87">
        <v>104</v>
      </c>
      <c r="C5" s="87">
        <v>1</v>
      </c>
      <c r="D5" s="78" t="s">
        <v>5</v>
      </c>
      <c r="E5" s="88">
        <v>419</v>
      </c>
      <c r="F5" s="88">
        <f t="shared" si="2"/>
        <v>460.90000000000003</v>
      </c>
      <c r="G5" s="78">
        <v>21000</v>
      </c>
      <c r="H5" s="116">
        <f t="shared" si="3"/>
        <v>8799000</v>
      </c>
      <c r="I5" s="116">
        <f t="shared" si="4"/>
        <v>9238950</v>
      </c>
      <c r="J5" s="137">
        <f t="shared" si="5"/>
        <v>19000</v>
      </c>
      <c r="K5" s="116">
        <f t="shared" si="6"/>
        <v>1290520</v>
      </c>
      <c r="L5" s="78" t="s">
        <v>54</v>
      </c>
    </row>
    <row r="6" spans="1:12" s="91" customFormat="1" ht="12.75" x14ac:dyDescent="0.2">
      <c r="A6" s="87">
        <v>5</v>
      </c>
      <c r="B6" s="87">
        <v>105</v>
      </c>
      <c r="C6" s="87">
        <v>1</v>
      </c>
      <c r="D6" s="78" t="s">
        <v>5</v>
      </c>
      <c r="E6" s="88">
        <v>419</v>
      </c>
      <c r="F6" s="88">
        <f t="shared" si="2"/>
        <v>460.90000000000003</v>
      </c>
      <c r="G6" s="78">
        <v>21000</v>
      </c>
      <c r="H6" s="116">
        <f t="shared" si="3"/>
        <v>8799000</v>
      </c>
      <c r="I6" s="116">
        <f t="shared" si="4"/>
        <v>9238950</v>
      </c>
      <c r="J6" s="137">
        <f t="shared" si="5"/>
        <v>19000</v>
      </c>
      <c r="K6" s="116">
        <f t="shared" si="6"/>
        <v>1290520</v>
      </c>
      <c r="L6" s="78" t="s">
        <v>54</v>
      </c>
    </row>
    <row r="7" spans="1:12" s="91" customFormat="1" ht="12.75" x14ac:dyDescent="0.2">
      <c r="A7" s="87">
        <v>6</v>
      </c>
      <c r="B7" s="87">
        <v>106</v>
      </c>
      <c r="C7" s="87">
        <v>1</v>
      </c>
      <c r="D7" s="78" t="s">
        <v>5</v>
      </c>
      <c r="E7" s="88">
        <v>419</v>
      </c>
      <c r="F7" s="88">
        <f t="shared" si="2"/>
        <v>460.90000000000003</v>
      </c>
      <c r="G7" s="78">
        <v>21000</v>
      </c>
      <c r="H7" s="116">
        <f t="shared" si="3"/>
        <v>8799000</v>
      </c>
      <c r="I7" s="116">
        <f t="shared" si="4"/>
        <v>9238950</v>
      </c>
      <c r="J7" s="137">
        <f t="shared" si="5"/>
        <v>19000</v>
      </c>
      <c r="K7" s="116">
        <f t="shared" si="6"/>
        <v>1290520</v>
      </c>
      <c r="L7" s="78" t="s">
        <v>54</v>
      </c>
    </row>
    <row r="8" spans="1:12" s="91" customFormat="1" ht="12.75" x14ac:dyDescent="0.2">
      <c r="A8" s="87">
        <v>7</v>
      </c>
      <c r="B8" s="87">
        <v>107</v>
      </c>
      <c r="C8" s="87">
        <v>1</v>
      </c>
      <c r="D8" s="78" t="s">
        <v>5</v>
      </c>
      <c r="E8" s="88">
        <v>419</v>
      </c>
      <c r="F8" s="88">
        <f t="shared" si="2"/>
        <v>460.90000000000003</v>
      </c>
      <c r="G8" s="78">
        <v>21000</v>
      </c>
      <c r="H8" s="116">
        <f t="shared" si="3"/>
        <v>8799000</v>
      </c>
      <c r="I8" s="116">
        <f t="shared" si="4"/>
        <v>9238950</v>
      </c>
      <c r="J8" s="137">
        <f t="shared" si="5"/>
        <v>19000</v>
      </c>
      <c r="K8" s="116">
        <f t="shared" si="6"/>
        <v>1290520</v>
      </c>
      <c r="L8" s="78" t="s">
        <v>54</v>
      </c>
    </row>
    <row r="9" spans="1:12" s="91" customFormat="1" ht="12.75" x14ac:dyDescent="0.2">
      <c r="A9" s="87">
        <v>8</v>
      </c>
      <c r="B9" s="87">
        <v>108</v>
      </c>
      <c r="C9" s="87">
        <v>1</v>
      </c>
      <c r="D9" s="78" t="s">
        <v>5</v>
      </c>
      <c r="E9" s="88">
        <v>419</v>
      </c>
      <c r="F9" s="88">
        <f t="shared" si="2"/>
        <v>460.90000000000003</v>
      </c>
      <c r="G9" s="78">
        <v>21000</v>
      </c>
      <c r="H9" s="116">
        <f t="shared" si="3"/>
        <v>8799000</v>
      </c>
      <c r="I9" s="116">
        <f t="shared" si="4"/>
        <v>9238950</v>
      </c>
      <c r="J9" s="137">
        <f t="shared" si="5"/>
        <v>19000</v>
      </c>
      <c r="K9" s="116">
        <f t="shared" si="6"/>
        <v>1290520</v>
      </c>
      <c r="L9" s="78" t="s">
        <v>54</v>
      </c>
    </row>
    <row r="10" spans="1:12" s="91" customFormat="1" ht="12.75" x14ac:dyDescent="0.2">
      <c r="A10" s="87">
        <v>9</v>
      </c>
      <c r="B10" s="87">
        <v>201</v>
      </c>
      <c r="C10" s="87">
        <v>2</v>
      </c>
      <c r="D10" s="78" t="s">
        <v>5</v>
      </c>
      <c r="E10" s="88">
        <v>419</v>
      </c>
      <c r="F10" s="88">
        <f t="shared" si="2"/>
        <v>460.90000000000003</v>
      </c>
      <c r="G10" s="78">
        <v>21000</v>
      </c>
      <c r="H10" s="116">
        <f t="shared" si="3"/>
        <v>8799000</v>
      </c>
      <c r="I10" s="116">
        <f t="shared" si="4"/>
        <v>9238950</v>
      </c>
      <c r="J10" s="137">
        <f t="shared" si="5"/>
        <v>19000</v>
      </c>
      <c r="K10" s="116">
        <f t="shared" si="6"/>
        <v>1290520</v>
      </c>
      <c r="L10" s="78" t="s">
        <v>54</v>
      </c>
    </row>
    <row r="11" spans="1:12" s="91" customFormat="1" ht="12.75" x14ac:dyDescent="0.2">
      <c r="A11" s="87">
        <v>10</v>
      </c>
      <c r="B11" s="87">
        <v>202</v>
      </c>
      <c r="C11" s="87">
        <v>2</v>
      </c>
      <c r="D11" s="78" t="s">
        <v>5</v>
      </c>
      <c r="E11" s="88">
        <v>419</v>
      </c>
      <c r="F11" s="88">
        <f t="shared" si="2"/>
        <v>460.90000000000003</v>
      </c>
      <c r="G11" s="78">
        <v>21000</v>
      </c>
      <c r="H11" s="116">
        <f t="shared" si="3"/>
        <v>8799000</v>
      </c>
      <c r="I11" s="116">
        <f t="shared" si="4"/>
        <v>9238950</v>
      </c>
      <c r="J11" s="137">
        <f t="shared" si="5"/>
        <v>19000</v>
      </c>
      <c r="K11" s="116">
        <f t="shared" si="6"/>
        <v>1290520</v>
      </c>
      <c r="L11" s="78" t="s">
        <v>54</v>
      </c>
    </row>
    <row r="12" spans="1:12" s="91" customFormat="1" ht="12.75" x14ac:dyDescent="0.2">
      <c r="A12" s="87">
        <v>11</v>
      </c>
      <c r="B12" s="87">
        <v>203</v>
      </c>
      <c r="C12" s="87">
        <v>2</v>
      </c>
      <c r="D12" s="78" t="s">
        <v>5</v>
      </c>
      <c r="E12" s="88">
        <v>419</v>
      </c>
      <c r="F12" s="88">
        <f t="shared" si="2"/>
        <v>460.90000000000003</v>
      </c>
      <c r="G12" s="78">
        <v>21000</v>
      </c>
      <c r="H12" s="116">
        <f t="shared" si="3"/>
        <v>8799000</v>
      </c>
      <c r="I12" s="116">
        <f t="shared" si="4"/>
        <v>9238950</v>
      </c>
      <c r="J12" s="137">
        <f t="shared" si="5"/>
        <v>19000</v>
      </c>
      <c r="K12" s="116">
        <f t="shared" si="6"/>
        <v>1290520</v>
      </c>
      <c r="L12" s="78" t="s">
        <v>54</v>
      </c>
    </row>
    <row r="13" spans="1:12" s="91" customFormat="1" ht="12.75" x14ac:dyDescent="0.2">
      <c r="A13" s="87">
        <v>12</v>
      </c>
      <c r="B13" s="87">
        <v>204</v>
      </c>
      <c r="C13" s="87">
        <v>2</v>
      </c>
      <c r="D13" s="78" t="s">
        <v>5</v>
      </c>
      <c r="E13" s="88">
        <v>419</v>
      </c>
      <c r="F13" s="88">
        <f t="shared" si="2"/>
        <v>460.90000000000003</v>
      </c>
      <c r="G13" s="78">
        <v>21000</v>
      </c>
      <c r="H13" s="116">
        <f t="shared" si="3"/>
        <v>8799000</v>
      </c>
      <c r="I13" s="116">
        <f t="shared" si="4"/>
        <v>9238950</v>
      </c>
      <c r="J13" s="137">
        <f t="shared" si="5"/>
        <v>19000</v>
      </c>
      <c r="K13" s="116">
        <f t="shared" si="6"/>
        <v>1290520</v>
      </c>
      <c r="L13" s="78" t="s">
        <v>54</v>
      </c>
    </row>
    <row r="14" spans="1:12" s="91" customFormat="1" ht="12.75" x14ac:dyDescent="0.2">
      <c r="A14" s="87">
        <v>13</v>
      </c>
      <c r="B14" s="87">
        <v>205</v>
      </c>
      <c r="C14" s="87">
        <v>2</v>
      </c>
      <c r="D14" s="78" t="s">
        <v>5</v>
      </c>
      <c r="E14" s="88">
        <v>419</v>
      </c>
      <c r="F14" s="88">
        <f t="shared" si="2"/>
        <v>460.90000000000003</v>
      </c>
      <c r="G14" s="78">
        <v>21000</v>
      </c>
      <c r="H14" s="116">
        <f t="shared" si="3"/>
        <v>8799000</v>
      </c>
      <c r="I14" s="116">
        <f t="shared" si="4"/>
        <v>9238950</v>
      </c>
      <c r="J14" s="137">
        <f t="shared" si="5"/>
        <v>19000</v>
      </c>
      <c r="K14" s="116">
        <f t="shared" si="6"/>
        <v>1290520</v>
      </c>
      <c r="L14" s="78" t="s">
        <v>54</v>
      </c>
    </row>
    <row r="15" spans="1:12" s="91" customFormat="1" ht="12.75" x14ac:dyDescent="0.2">
      <c r="A15" s="87">
        <v>14</v>
      </c>
      <c r="B15" s="87">
        <v>206</v>
      </c>
      <c r="C15" s="87">
        <v>2</v>
      </c>
      <c r="D15" s="78" t="s">
        <v>5</v>
      </c>
      <c r="E15" s="88">
        <v>419</v>
      </c>
      <c r="F15" s="88">
        <f t="shared" si="2"/>
        <v>460.90000000000003</v>
      </c>
      <c r="G15" s="78">
        <v>21000</v>
      </c>
      <c r="H15" s="116">
        <f t="shared" si="3"/>
        <v>8799000</v>
      </c>
      <c r="I15" s="116">
        <f t="shared" si="4"/>
        <v>9238950</v>
      </c>
      <c r="J15" s="137">
        <f t="shared" si="5"/>
        <v>19000</v>
      </c>
      <c r="K15" s="116">
        <f t="shared" si="6"/>
        <v>1290520</v>
      </c>
      <c r="L15" s="78" t="s">
        <v>54</v>
      </c>
    </row>
    <row r="16" spans="1:12" s="91" customFormat="1" ht="12.75" x14ac:dyDescent="0.2">
      <c r="A16" s="87">
        <v>15</v>
      </c>
      <c r="B16" s="87">
        <v>207</v>
      </c>
      <c r="C16" s="87">
        <v>2</v>
      </c>
      <c r="D16" s="78" t="s">
        <v>5</v>
      </c>
      <c r="E16" s="88">
        <v>419</v>
      </c>
      <c r="F16" s="88">
        <f t="shared" si="2"/>
        <v>460.90000000000003</v>
      </c>
      <c r="G16" s="78">
        <v>21000</v>
      </c>
      <c r="H16" s="116">
        <f t="shared" si="3"/>
        <v>8799000</v>
      </c>
      <c r="I16" s="116">
        <f t="shared" si="4"/>
        <v>9238950</v>
      </c>
      <c r="J16" s="137">
        <f t="shared" si="5"/>
        <v>19000</v>
      </c>
      <c r="K16" s="116">
        <f t="shared" si="6"/>
        <v>1290520</v>
      </c>
      <c r="L16" s="78" t="s">
        <v>54</v>
      </c>
    </row>
    <row r="17" spans="1:12" s="91" customFormat="1" ht="12.75" x14ac:dyDescent="0.2">
      <c r="A17" s="87">
        <v>16</v>
      </c>
      <c r="B17" s="87">
        <v>208</v>
      </c>
      <c r="C17" s="87">
        <v>2</v>
      </c>
      <c r="D17" s="78" t="s">
        <v>5</v>
      </c>
      <c r="E17" s="88">
        <v>419</v>
      </c>
      <c r="F17" s="88">
        <f t="shared" si="2"/>
        <v>460.90000000000003</v>
      </c>
      <c r="G17" s="78">
        <v>21000</v>
      </c>
      <c r="H17" s="116">
        <f t="shared" si="3"/>
        <v>8799000</v>
      </c>
      <c r="I17" s="116">
        <f t="shared" si="4"/>
        <v>9238950</v>
      </c>
      <c r="J17" s="137">
        <f t="shared" si="5"/>
        <v>19000</v>
      </c>
      <c r="K17" s="116">
        <f t="shared" si="6"/>
        <v>1290520</v>
      </c>
      <c r="L17" s="78" t="s">
        <v>54</v>
      </c>
    </row>
    <row r="18" spans="1:12" s="91" customFormat="1" ht="12.75" x14ac:dyDescent="0.2">
      <c r="A18" s="87">
        <v>17</v>
      </c>
      <c r="B18" s="87">
        <v>301</v>
      </c>
      <c r="C18" s="87">
        <v>3</v>
      </c>
      <c r="D18" s="78" t="s">
        <v>5</v>
      </c>
      <c r="E18" s="88">
        <v>419</v>
      </c>
      <c r="F18" s="88">
        <f t="shared" si="2"/>
        <v>460.90000000000003</v>
      </c>
      <c r="G18" s="78">
        <v>21000</v>
      </c>
      <c r="H18" s="116">
        <f t="shared" si="3"/>
        <v>8799000</v>
      </c>
      <c r="I18" s="116">
        <f t="shared" si="4"/>
        <v>9238950</v>
      </c>
      <c r="J18" s="137">
        <f t="shared" si="5"/>
        <v>19000</v>
      </c>
      <c r="K18" s="116">
        <f t="shared" si="6"/>
        <v>1290520</v>
      </c>
      <c r="L18" s="78" t="s">
        <v>54</v>
      </c>
    </row>
    <row r="19" spans="1:12" s="91" customFormat="1" ht="12.75" x14ac:dyDescent="0.2">
      <c r="A19" s="87">
        <v>18</v>
      </c>
      <c r="B19" s="87">
        <v>302</v>
      </c>
      <c r="C19" s="87">
        <v>3</v>
      </c>
      <c r="D19" s="78" t="s">
        <v>5</v>
      </c>
      <c r="E19" s="88">
        <v>419</v>
      </c>
      <c r="F19" s="88">
        <f t="shared" si="2"/>
        <v>460.90000000000003</v>
      </c>
      <c r="G19" s="78">
        <v>21000</v>
      </c>
      <c r="H19" s="116">
        <f t="shared" si="3"/>
        <v>8799000</v>
      </c>
      <c r="I19" s="116">
        <f t="shared" si="4"/>
        <v>9238950</v>
      </c>
      <c r="J19" s="137">
        <f t="shared" si="5"/>
        <v>19000</v>
      </c>
      <c r="K19" s="116">
        <f t="shared" si="6"/>
        <v>1290520</v>
      </c>
      <c r="L19" s="78" t="s">
        <v>54</v>
      </c>
    </row>
    <row r="20" spans="1:12" s="91" customFormat="1" ht="12.75" x14ac:dyDescent="0.2">
      <c r="A20" s="87">
        <v>19</v>
      </c>
      <c r="B20" s="87">
        <v>303</v>
      </c>
      <c r="C20" s="87">
        <v>3</v>
      </c>
      <c r="D20" s="78" t="s">
        <v>5</v>
      </c>
      <c r="E20" s="88">
        <v>419</v>
      </c>
      <c r="F20" s="88">
        <f t="shared" si="2"/>
        <v>460.90000000000003</v>
      </c>
      <c r="G20" s="78">
        <v>21000</v>
      </c>
      <c r="H20" s="116">
        <f t="shared" si="3"/>
        <v>8799000</v>
      </c>
      <c r="I20" s="116">
        <f t="shared" si="4"/>
        <v>9238950</v>
      </c>
      <c r="J20" s="137">
        <f t="shared" si="5"/>
        <v>19000</v>
      </c>
      <c r="K20" s="116">
        <f t="shared" si="6"/>
        <v>1290520</v>
      </c>
      <c r="L20" s="78" t="s">
        <v>54</v>
      </c>
    </row>
    <row r="21" spans="1:12" s="91" customFormat="1" ht="12.75" x14ac:dyDescent="0.2">
      <c r="A21" s="87">
        <v>20</v>
      </c>
      <c r="B21" s="87">
        <v>304</v>
      </c>
      <c r="C21" s="87">
        <v>3</v>
      </c>
      <c r="D21" s="78" t="s">
        <v>5</v>
      </c>
      <c r="E21" s="88">
        <v>419</v>
      </c>
      <c r="F21" s="88">
        <f t="shared" si="2"/>
        <v>460.90000000000003</v>
      </c>
      <c r="G21" s="78">
        <v>21000</v>
      </c>
      <c r="H21" s="116">
        <f t="shared" si="3"/>
        <v>8799000</v>
      </c>
      <c r="I21" s="116">
        <f t="shared" si="4"/>
        <v>9238950</v>
      </c>
      <c r="J21" s="137">
        <f t="shared" si="5"/>
        <v>19000</v>
      </c>
      <c r="K21" s="116">
        <f t="shared" si="6"/>
        <v>1290520</v>
      </c>
      <c r="L21" s="78" t="s">
        <v>54</v>
      </c>
    </row>
    <row r="22" spans="1:12" s="91" customFormat="1" ht="12.75" x14ac:dyDescent="0.2">
      <c r="A22" s="87">
        <v>21</v>
      </c>
      <c r="B22" s="87">
        <v>305</v>
      </c>
      <c r="C22" s="87">
        <v>3</v>
      </c>
      <c r="D22" s="78" t="s">
        <v>5</v>
      </c>
      <c r="E22" s="88">
        <v>419</v>
      </c>
      <c r="F22" s="88">
        <f t="shared" si="2"/>
        <v>460.90000000000003</v>
      </c>
      <c r="G22" s="78">
        <v>21000</v>
      </c>
      <c r="H22" s="116">
        <v>0</v>
      </c>
      <c r="I22" s="116">
        <f t="shared" si="4"/>
        <v>0</v>
      </c>
      <c r="J22" s="137">
        <f t="shared" si="5"/>
        <v>0</v>
      </c>
      <c r="K22" s="116">
        <f t="shared" si="6"/>
        <v>1290520</v>
      </c>
      <c r="L22" s="78" t="s">
        <v>53</v>
      </c>
    </row>
    <row r="23" spans="1:12" s="91" customFormat="1" ht="12.75" x14ac:dyDescent="0.2">
      <c r="A23" s="87">
        <v>22</v>
      </c>
      <c r="B23" s="87">
        <v>306</v>
      </c>
      <c r="C23" s="87">
        <v>3</v>
      </c>
      <c r="D23" s="78" t="s">
        <v>5</v>
      </c>
      <c r="E23" s="88">
        <v>419</v>
      </c>
      <c r="F23" s="88">
        <f t="shared" si="2"/>
        <v>460.90000000000003</v>
      </c>
      <c r="G23" s="78">
        <v>21000</v>
      </c>
      <c r="H23" s="116">
        <v>0</v>
      </c>
      <c r="I23" s="116">
        <f t="shared" si="4"/>
        <v>0</v>
      </c>
      <c r="J23" s="137">
        <f t="shared" si="5"/>
        <v>0</v>
      </c>
      <c r="K23" s="116">
        <f t="shared" si="6"/>
        <v>1290520</v>
      </c>
      <c r="L23" s="78" t="s">
        <v>53</v>
      </c>
    </row>
    <row r="24" spans="1:12" s="91" customFormat="1" ht="12.75" x14ac:dyDescent="0.2">
      <c r="A24" s="87">
        <v>23</v>
      </c>
      <c r="B24" s="87">
        <v>307</v>
      </c>
      <c r="C24" s="87">
        <v>3</v>
      </c>
      <c r="D24" s="78" t="s">
        <v>5</v>
      </c>
      <c r="E24" s="88">
        <v>419</v>
      </c>
      <c r="F24" s="88">
        <f t="shared" si="2"/>
        <v>460.90000000000003</v>
      </c>
      <c r="G24" s="78">
        <v>21000</v>
      </c>
      <c r="H24" s="116">
        <f t="shared" si="3"/>
        <v>8799000</v>
      </c>
      <c r="I24" s="116">
        <f t="shared" si="4"/>
        <v>9238950</v>
      </c>
      <c r="J24" s="137">
        <f t="shared" si="5"/>
        <v>19000</v>
      </c>
      <c r="K24" s="116">
        <f t="shared" si="6"/>
        <v>1290520</v>
      </c>
      <c r="L24" s="78" t="s">
        <v>54</v>
      </c>
    </row>
    <row r="25" spans="1:12" s="91" customFormat="1" ht="12.75" x14ac:dyDescent="0.2">
      <c r="A25" s="87">
        <v>24</v>
      </c>
      <c r="B25" s="87">
        <v>308</v>
      </c>
      <c r="C25" s="87">
        <v>3</v>
      </c>
      <c r="D25" s="78" t="s">
        <v>5</v>
      </c>
      <c r="E25" s="88">
        <v>419</v>
      </c>
      <c r="F25" s="88">
        <f t="shared" si="2"/>
        <v>460.90000000000003</v>
      </c>
      <c r="G25" s="78">
        <v>21000</v>
      </c>
      <c r="H25" s="116">
        <f t="shared" si="3"/>
        <v>8799000</v>
      </c>
      <c r="I25" s="116">
        <f t="shared" si="4"/>
        <v>9238950</v>
      </c>
      <c r="J25" s="137">
        <f t="shared" si="5"/>
        <v>19000</v>
      </c>
      <c r="K25" s="116">
        <f t="shared" si="6"/>
        <v>1290520</v>
      </c>
      <c r="L25" s="78" t="s">
        <v>54</v>
      </c>
    </row>
    <row r="26" spans="1:12" s="91" customFormat="1" ht="12.75" x14ac:dyDescent="0.2">
      <c r="A26" s="87">
        <v>25</v>
      </c>
      <c r="B26" s="87">
        <v>401</v>
      </c>
      <c r="C26" s="87">
        <v>4</v>
      </c>
      <c r="D26" s="78" t="s">
        <v>5</v>
      </c>
      <c r="E26" s="88">
        <v>419</v>
      </c>
      <c r="F26" s="88">
        <f t="shared" si="2"/>
        <v>460.90000000000003</v>
      </c>
      <c r="G26" s="78">
        <v>21000</v>
      </c>
      <c r="H26" s="116">
        <f t="shared" si="3"/>
        <v>8799000</v>
      </c>
      <c r="I26" s="116">
        <f t="shared" si="4"/>
        <v>9238950</v>
      </c>
      <c r="J26" s="137">
        <f t="shared" si="5"/>
        <v>19000</v>
      </c>
      <c r="K26" s="116">
        <f t="shared" si="6"/>
        <v>1290520</v>
      </c>
      <c r="L26" s="78" t="s">
        <v>54</v>
      </c>
    </row>
    <row r="27" spans="1:12" s="91" customFormat="1" ht="12.75" x14ac:dyDescent="0.2">
      <c r="A27" s="87">
        <v>26</v>
      </c>
      <c r="B27" s="87">
        <v>402</v>
      </c>
      <c r="C27" s="87">
        <v>4</v>
      </c>
      <c r="D27" s="78" t="s">
        <v>5</v>
      </c>
      <c r="E27" s="88">
        <v>419</v>
      </c>
      <c r="F27" s="88">
        <f t="shared" si="2"/>
        <v>460.90000000000003</v>
      </c>
      <c r="G27" s="78">
        <v>21000</v>
      </c>
      <c r="H27" s="116">
        <f t="shared" si="3"/>
        <v>8799000</v>
      </c>
      <c r="I27" s="116">
        <f t="shared" si="4"/>
        <v>9238950</v>
      </c>
      <c r="J27" s="137">
        <f t="shared" si="5"/>
        <v>19000</v>
      </c>
      <c r="K27" s="116">
        <f t="shared" si="6"/>
        <v>1290520</v>
      </c>
      <c r="L27" s="78" t="s">
        <v>54</v>
      </c>
    </row>
    <row r="28" spans="1:12" s="91" customFormat="1" ht="12.75" x14ac:dyDescent="0.2">
      <c r="A28" s="87">
        <v>27</v>
      </c>
      <c r="B28" s="87">
        <v>403</v>
      </c>
      <c r="C28" s="87">
        <v>4</v>
      </c>
      <c r="D28" s="78" t="s">
        <v>5</v>
      </c>
      <c r="E28" s="88">
        <v>419</v>
      </c>
      <c r="F28" s="88">
        <f t="shared" si="2"/>
        <v>460.90000000000003</v>
      </c>
      <c r="G28" s="78">
        <v>21000</v>
      </c>
      <c r="H28" s="116">
        <f t="shared" si="3"/>
        <v>8799000</v>
      </c>
      <c r="I28" s="116">
        <f t="shared" si="4"/>
        <v>9238950</v>
      </c>
      <c r="J28" s="137">
        <f t="shared" si="5"/>
        <v>19000</v>
      </c>
      <c r="K28" s="116">
        <f t="shared" si="6"/>
        <v>1290520</v>
      </c>
      <c r="L28" s="78" t="s">
        <v>54</v>
      </c>
    </row>
    <row r="29" spans="1:12" s="91" customFormat="1" ht="12.75" x14ac:dyDescent="0.2">
      <c r="A29" s="87">
        <v>28</v>
      </c>
      <c r="B29" s="87">
        <v>404</v>
      </c>
      <c r="C29" s="87">
        <v>4</v>
      </c>
      <c r="D29" s="78" t="s">
        <v>5</v>
      </c>
      <c r="E29" s="88">
        <v>419</v>
      </c>
      <c r="F29" s="88">
        <f t="shared" si="2"/>
        <v>460.90000000000003</v>
      </c>
      <c r="G29" s="78">
        <v>21000</v>
      </c>
      <c r="H29" s="116">
        <f t="shared" si="3"/>
        <v>8799000</v>
      </c>
      <c r="I29" s="116">
        <f t="shared" si="4"/>
        <v>9238950</v>
      </c>
      <c r="J29" s="137">
        <f t="shared" si="5"/>
        <v>19000</v>
      </c>
      <c r="K29" s="116">
        <f t="shared" si="6"/>
        <v>1290520</v>
      </c>
      <c r="L29" s="78" t="s">
        <v>54</v>
      </c>
    </row>
    <row r="30" spans="1:12" s="91" customFormat="1" ht="12.75" x14ac:dyDescent="0.2">
      <c r="A30" s="87">
        <v>29</v>
      </c>
      <c r="B30" s="87">
        <v>405</v>
      </c>
      <c r="C30" s="87">
        <v>4</v>
      </c>
      <c r="D30" s="78" t="s">
        <v>5</v>
      </c>
      <c r="E30" s="88">
        <v>419</v>
      </c>
      <c r="F30" s="88">
        <f t="shared" si="2"/>
        <v>460.90000000000003</v>
      </c>
      <c r="G30" s="78">
        <v>21000</v>
      </c>
      <c r="H30" s="116">
        <f t="shared" si="3"/>
        <v>8799000</v>
      </c>
      <c r="I30" s="116">
        <f t="shared" si="4"/>
        <v>9238950</v>
      </c>
      <c r="J30" s="137">
        <f t="shared" si="5"/>
        <v>19000</v>
      </c>
      <c r="K30" s="116">
        <f t="shared" si="6"/>
        <v>1290520</v>
      </c>
      <c r="L30" s="78" t="s">
        <v>54</v>
      </c>
    </row>
    <row r="31" spans="1:12" s="91" customFormat="1" ht="12.75" x14ac:dyDescent="0.2">
      <c r="A31" s="87">
        <v>30</v>
      </c>
      <c r="B31" s="87">
        <v>406</v>
      </c>
      <c r="C31" s="87">
        <v>4</v>
      </c>
      <c r="D31" s="78" t="s">
        <v>5</v>
      </c>
      <c r="E31" s="88">
        <v>419</v>
      </c>
      <c r="F31" s="88">
        <f t="shared" si="2"/>
        <v>460.90000000000003</v>
      </c>
      <c r="G31" s="78">
        <v>21000</v>
      </c>
      <c r="H31" s="116">
        <f t="shared" si="3"/>
        <v>8799000</v>
      </c>
      <c r="I31" s="116">
        <f t="shared" si="4"/>
        <v>9238950</v>
      </c>
      <c r="J31" s="137">
        <f t="shared" si="5"/>
        <v>19000</v>
      </c>
      <c r="K31" s="116">
        <f t="shared" si="6"/>
        <v>1290520</v>
      </c>
      <c r="L31" s="78" t="s">
        <v>54</v>
      </c>
    </row>
    <row r="32" spans="1:12" s="91" customFormat="1" ht="12.75" x14ac:dyDescent="0.2">
      <c r="A32" s="87">
        <v>31</v>
      </c>
      <c r="B32" s="87">
        <v>407</v>
      </c>
      <c r="C32" s="87">
        <v>4</v>
      </c>
      <c r="D32" s="78" t="s">
        <v>5</v>
      </c>
      <c r="E32" s="88">
        <v>419</v>
      </c>
      <c r="F32" s="88">
        <f t="shared" si="2"/>
        <v>460.90000000000003</v>
      </c>
      <c r="G32" s="78">
        <v>21000</v>
      </c>
      <c r="H32" s="116">
        <v>0</v>
      </c>
      <c r="I32" s="116">
        <f t="shared" si="4"/>
        <v>0</v>
      </c>
      <c r="J32" s="137">
        <f t="shared" si="5"/>
        <v>0</v>
      </c>
      <c r="K32" s="116">
        <f t="shared" si="6"/>
        <v>1290520</v>
      </c>
      <c r="L32" s="78" t="s">
        <v>53</v>
      </c>
    </row>
    <row r="33" spans="1:12" s="91" customFormat="1" ht="12.75" x14ac:dyDescent="0.2">
      <c r="A33" s="87">
        <v>32</v>
      </c>
      <c r="B33" s="87">
        <v>408</v>
      </c>
      <c r="C33" s="87">
        <v>4</v>
      </c>
      <c r="D33" s="78" t="s">
        <v>5</v>
      </c>
      <c r="E33" s="88">
        <v>419</v>
      </c>
      <c r="F33" s="88">
        <f t="shared" si="2"/>
        <v>460.90000000000003</v>
      </c>
      <c r="G33" s="78">
        <v>21000</v>
      </c>
      <c r="H33" s="116">
        <v>0</v>
      </c>
      <c r="I33" s="116">
        <f t="shared" si="4"/>
        <v>0</v>
      </c>
      <c r="J33" s="137">
        <f t="shared" si="5"/>
        <v>0</v>
      </c>
      <c r="K33" s="116">
        <f t="shared" si="6"/>
        <v>1290520</v>
      </c>
      <c r="L33" s="78" t="s">
        <v>53</v>
      </c>
    </row>
    <row r="34" spans="1:12" s="91" customFormat="1" ht="12.75" x14ac:dyDescent="0.2">
      <c r="A34" s="87">
        <v>33</v>
      </c>
      <c r="B34" s="87">
        <v>501</v>
      </c>
      <c r="C34" s="87">
        <v>5</v>
      </c>
      <c r="D34" s="78" t="s">
        <v>5</v>
      </c>
      <c r="E34" s="88">
        <v>419</v>
      </c>
      <c r="F34" s="88">
        <f t="shared" si="2"/>
        <v>460.90000000000003</v>
      </c>
      <c r="G34" s="78">
        <v>21000</v>
      </c>
      <c r="H34" s="116">
        <f t="shared" si="3"/>
        <v>8799000</v>
      </c>
      <c r="I34" s="116">
        <f t="shared" si="4"/>
        <v>9238950</v>
      </c>
      <c r="J34" s="137">
        <f t="shared" si="5"/>
        <v>19000</v>
      </c>
      <c r="K34" s="116">
        <f t="shared" si="6"/>
        <v>1290520</v>
      </c>
      <c r="L34" s="78" t="s">
        <v>54</v>
      </c>
    </row>
    <row r="35" spans="1:12" s="91" customFormat="1" ht="12.75" x14ac:dyDescent="0.2">
      <c r="A35" s="87">
        <v>34</v>
      </c>
      <c r="B35" s="87">
        <v>502</v>
      </c>
      <c r="C35" s="87">
        <v>5</v>
      </c>
      <c r="D35" s="78" t="s">
        <v>5</v>
      </c>
      <c r="E35" s="88">
        <v>419</v>
      </c>
      <c r="F35" s="88">
        <f t="shared" si="2"/>
        <v>460.90000000000003</v>
      </c>
      <c r="G35" s="78">
        <v>21000</v>
      </c>
      <c r="H35" s="116">
        <f t="shared" si="3"/>
        <v>8799000</v>
      </c>
      <c r="I35" s="116">
        <f t="shared" si="4"/>
        <v>9238950</v>
      </c>
      <c r="J35" s="137">
        <f t="shared" si="5"/>
        <v>19000</v>
      </c>
      <c r="K35" s="116">
        <f t="shared" si="6"/>
        <v>1290520</v>
      </c>
      <c r="L35" s="78" t="s">
        <v>54</v>
      </c>
    </row>
    <row r="36" spans="1:12" s="91" customFormat="1" ht="12.75" x14ac:dyDescent="0.2">
      <c r="A36" s="87">
        <v>35</v>
      </c>
      <c r="B36" s="87">
        <v>503</v>
      </c>
      <c r="C36" s="87">
        <v>5</v>
      </c>
      <c r="D36" s="78" t="s">
        <v>5</v>
      </c>
      <c r="E36" s="88">
        <v>419</v>
      </c>
      <c r="F36" s="88">
        <f t="shared" si="2"/>
        <v>460.90000000000003</v>
      </c>
      <c r="G36" s="78">
        <v>21000</v>
      </c>
      <c r="H36" s="116">
        <f t="shared" si="3"/>
        <v>8799000</v>
      </c>
      <c r="I36" s="116">
        <f t="shared" si="4"/>
        <v>9238950</v>
      </c>
      <c r="J36" s="137">
        <f t="shared" si="5"/>
        <v>19000</v>
      </c>
      <c r="K36" s="116">
        <f t="shared" si="6"/>
        <v>1290520</v>
      </c>
      <c r="L36" s="78" t="s">
        <v>54</v>
      </c>
    </row>
    <row r="37" spans="1:12" s="91" customFormat="1" ht="12.75" x14ac:dyDescent="0.2">
      <c r="A37" s="87">
        <v>36</v>
      </c>
      <c r="B37" s="87">
        <v>504</v>
      </c>
      <c r="C37" s="87">
        <v>5</v>
      </c>
      <c r="D37" s="78" t="s">
        <v>5</v>
      </c>
      <c r="E37" s="88">
        <v>419</v>
      </c>
      <c r="F37" s="88">
        <f t="shared" si="2"/>
        <v>460.90000000000003</v>
      </c>
      <c r="G37" s="78">
        <v>21000</v>
      </c>
      <c r="H37" s="116">
        <f t="shared" si="3"/>
        <v>8799000</v>
      </c>
      <c r="I37" s="116">
        <f t="shared" si="4"/>
        <v>9238950</v>
      </c>
      <c r="J37" s="137">
        <f t="shared" si="5"/>
        <v>19000</v>
      </c>
      <c r="K37" s="116">
        <f t="shared" si="6"/>
        <v>1290520</v>
      </c>
      <c r="L37" s="78" t="s">
        <v>54</v>
      </c>
    </row>
    <row r="38" spans="1:12" s="91" customFormat="1" ht="12.75" x14ac:dyDescent="0.2">
      <c r="A38" s="87">
        <v>37</v>
      </c>
      <c r="B38" s="87">
        <v>505</v>
      </c>
      <c r="C38" s="87">
        <v>5</v>
      </c>
      <c r="D38" s="78" t="s">
        <v>5</v>
      </c>
      <c r="E38" s="88">
        <v>419</v>
      </c>
      <c r="F38" s="88">
        <f t="shared" si="2"/>
        <v>460.90000000000003</v>
      </c>
      <c r="G38" s="78">
        <v>21000</v>
      </c>
      <c r="H38" s="116">
        <f t="shared" si="3"/>
        <v>8799000</v>
      </c>
      <c r="I38" s="116">
        <f t="shared" si="4"/>
        <v>9238950</v>
      </c>
      <c r="J38" s="137">
        <f t="shared" si="5"/>
        <v>19000</v>
      </c>
      <c r="K38" s="116">
        <f t="shared" si="6"/>
        <v>1290520</v>
      </c>
      <c r="L38" s="78" t="s">
        <v>54</v>
      </c>
    </row>
    <row r="39" spans="1:12" s="91" customFormat="1" ht="12.75" x14ac:dyDescent="0.2">
      <c r="A39" s="87">
        <v>38</v>
      </c>
      <c r="B39" s="87">
        <v>506</v>
      </c>
      <c r="C39" s="87">
        <v>5</v>
      </c>
      <c r="D39" s="78" t="s">
        <v>5</v>
      </c>
      <c r="E39" s="88">
        <v>419</v>
      </c>
      <c r="F39" s="88">
        <f t="shared" si="2"/>
        <v>460.90000000000003</v>
      </c>
      <c r="G39" s="78">
        <v>21000</v>
      </c>
      <c r="H39" s="116">
        <f t="shared" si="3"/>
        <v>8799000</v>
      </c>
      <c r="I39" s="116">
        <f t="shared" si="4"/>
        <v>9238950</v>
      </c>
      <c r="J39" s="137">
        <f t="shared" si="5"/>
        <v>19000</v>
      </c>
      <c r="K39" s="116">
        <f t="shared" si="6"/>
        <v>1290520</v>
      </c>
      <c r="L39" s="78" t="s">
        <v>54</v>
      </c>
    </row>
    <row r="40" spans="1:12" s="91" customFormat="1" ht="12.75" x14ac:dyDescent="0.2">
      <c r="A40" s="87">
        <v>39</v>
      </c>
      <c r="B40" s="87">
        <v>507</v>
      </c>
      <c r="C40" s="87">
        <v>5</v>
      </c>
      <c r="D40" s="78" t="s">
        <v>5</v>
      </c>
      <c r="E40" s="88">
        <v>419</v>
      </c>
      <c r="F40" s="88">
        <f t="shared" si="2"/>
        <v>460.90000000000003</v>
      </c>
      <c r="G40" s="78">
        <v>21000</v>
      </c>
      <c r="H40" s="116">
        <f t="shared" si="3"/>
        <v>8799000</v>
      </c>
      <c r="I40" s="116">
        <f t="shared" si="4"/>
        <v>9238950</v>
      </c>
      <c r="J40" s="137">
        <f t="shared" si="5"/>
        <v>19000</v>
      </c>
      <c r="K40" s="116">
        <f t="shared" si="6"/>
        <v>1290520</v>
      </c>
      <c r="L40" s="78" t="s">
        <v>54</v>
      </c>
    </row>
    <row r="41" spans="1:12" s="91" customFormat="1" ht="12.75" x14ac:dyDescent="0.2">
      <c r="A41" s="87">
        <v>40</v>
      </c>
      <c r="B41" s="87">
        <v>508</v>
      </c>
      <c r="C41" s="87">
        <v>5</v>
      </c>
      <c r="D41" s="78" t="s">
        <v>5</v>
      </c>
      <c r="E41" s="88">
        <v>419</v>
      </c>
      <c r="F41" s="88">
        <f t="shared" si="2"/>
        <v>460.90000000000003</v>
      </c>
      <c r="G41" s="78">
        <v>21000</v>
      </c>
      <c r="H41" s="116">
        <f t="shared" si="3"/>
        <v>8799000</v>
      </c>
      <c r="I41" s="116">
        <f t="shared" si="4"/>
        <v>9238950</v>
      </c>
      <c r="J41" s="137">
        <f t="shared" si="5"/>
        <v>19000</v>
      </c>
      <c r="K41" s="116">
        <f t="shared" si="6"/>
        <v>1290520</v>
      </c>
      <c r="L41" s="78" t="s">
        <v>54</v>
      </c>
    </row>
    <row r="42" spans="1:12" s="103" customFormat="1" ht="12.75" x14ac:dyDescent="0.2">
      <c r="A42" s="122" t="s">
        <v>34</v>
      </c>
      <c r="B42" s="123"/>
      <c r="C42" s="123"/>
      <c r="D42" s="124"/>
      <c r="E42" s="142">
        <f t="shared" ref="E42:F42" si="7">SUM(E2:E41)</f>
        <v>16760</v>
      </c>
      <c r="F42" s="96">
        <f t="shared" si="7"/>
        <v>18435.999999999996</v>
      </c>
      <c r="G42" s="93"/>
      <c r="H42" s="136">
        <f t="shared" ref="H42:I42" si="8">SUM(H2:H41)</f>
        <v>316764000</v>
      </c>
      <c r="I42" s="136">
        <f t="shared" si="8"/>
        <v>332602200</v>
      </c>
      <c r="J42" s="101"/>
      <c r="K42" s="102">
        <f>SUM(K2:K41)</f>
        <v>51620800</v>
      </c>
      <c r="L42" s="78"/>
    </row>
    <row r="43" spans="1:12" x14ac:dyDescent="0.3">
      <c r="F43" s="99"/>
    </row>
  </sheetData>
  <mergeCells count="1">
    <mergeCell ref="A42:D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927A4-90FE-4C82-B477-773C82B31F44}">
  <dimension ref="A1:L39"/>
  <sheetViews>
    <sheetView topLeftCell="A11" zoomScale="145" zoomScaleNormal="145" workbookViewId="0">
      <selection activeCell="H38" sqref="H38:I38"/>
    </sheetView>
  </sheetViews>
  <sheetFormatPr defaultRowHeight="16.5" x14ac:dyDescent="0.3"/>
  <cols>
    <col min="1" max="1" width="4.28515625" style="81" customWidth="1"/>
    <col min="2" max="3" width="4.42578125" style="86" customWidth="1"/>
    <col min="4" max="4" width="6.140625" style="81" customWidth="1"/>
    <col min="5" max="5" width="7.85546875" style="81" customWidth="1"/>
    <col min="6" max="6" width="6.140625" style="86" customWidth="1"/>
    <col min="7" max="7" width="7.5703125" style="81" customWidth="1"/>
    <col min="8" max="8" width="13" style="81" customWidth="1"/>
    <col min="9" max="9" width="13.5703125" style="81" customWidth="1"/>
    <col min="10" max="10" width="7.7109375" style="81" customWidth="1"/>
    <col min="11" max="11" width="10.5703125" style="81" customWidth="1"/>
    <col min="12" max="16384" width="9.140625" style="81"/>
  </cols>
  <sheetData>
    <row r="1" spans="1:12" ht="57.75" customHeight="1" x14ac:dyDescent="0.3">
      <c r="A1" s="97" t="s">
        <v>1</v>
      </c>
      <c r="B1" s="97" t="s">
        <v>0</v>
      </c>
      <c r="C1" s="97" t="s">
        <v>3</v>
      </c>
      <c r="D1" s="97" t="s">
        <v>2</v>
      </c>
      <c r="E1" s="97" t="s">
        <v>60</v>
      </c>
      <c r="F1" s="97" t="s">
        <v>4</v>
      </c>
      <c r="G1" s="115" t="s">
        <v>61</v>
      </c>
      <c r="H1" s="115" t="s">
        <v>62</v>
      </c>
      <c r="I1" s="115" t="s">
        <v>63</v>
      </c>
      <c r="J1" s="115" t="s">
        <v>64</v>
      </c>
      <c r="K1" s="115" t="s">
        <v>55</v>
      </c>
      <c r="L1" s="131" t="s">
        <v>52</v>
      </c>
    </row>
    <row r="2" spans="1:12" s="91" customFormat="1" ht="12.75" x14ac:dyDescent="0.2">
      <c r="A2" s="87">
        <v>1</v>
      </c>
      <c r="B2" s="87">
        <v>101</v>
      </c>
      <c r="C2" s="87">
        <v>1</v>
      </c>
      <c r="D2" s="78" t="s">
        <v>5</v>
      </c>
      <c r="E2" s="88">
        <v>419</v>
      </c>
      <c r="F2" s="88">
        <f>E2*1.1</f>
        <v>460.90000000000003</v>
      </c>
      <c r="G2" s="78">
        <v>21000</v>
      </c>
      <c r="H2" s="116">
        <f t="shared" ref="H2:H37" si="0">E2*G2</f>
        <v>8799000</v>
      </c>
      <c r="I2" s="116">
        <f>H2*1.05</f>
        <v>9238950</v>
      </c>
      <c r="J2" s="137">
        <f t="shared" ref="J2:J37" si="1">MROUND((I2*0.025/12),500)</f>
        <v>19000</v>
      </c>
      <c r="K2" s="116">
        <f>F2*2800</f>
        <v>1290520</v>
      </c>
      <c r="L2" s="78" t="s">
        <v>54</v>
      </c>
    </row>
    <row r="3" spans="1:12" s="91" customFormat="1" ht="12.75" x14ac:dyDescent="0.2">
      <c r="A3" s="87">
        <v>2</v>
      </c>
      <c r="B3" s="87">
        <v>102</v>
      </c>
      <c r="C3" s="87">
        <v>1</v>
      </c>
      <c r="D3" s="78" t="s">
        <v>5</v>
      </c>
      <c r="E3" s="88">
        <v>419</v>
      </c>
      <c r="F3" s="88">
        <f t="shared" ref="F3:F37" si="2">E3*1.1</f>
        <v>460.90000000000003</v>
      </c>
      <c r="G3" s="78">
        <v>21000</v>
      </c>
      <c r="H3" s="116">
        <f t="shared" si="0"/>
        <v>8799000</v>
      </c>
      <c r="I3" s="116">
        <f t="shared" ref="I3:I37" si="3">H3*1.05</f>
        <v>9238950</v>
      </c>
      <c r="J3" s="137">
        <f t="shared" si="1"/>
        <v>19000</v>
      </c>
      <c r="K3" s="116">
        <f t="shared" ref="K3:K37" si="4">F3*2800</f>
        <v>1290520</v>
      </c>
      <c r="L3" s="78" t="s">
        <v>54</v>
      </c>
    </row>
    <row r="4" spans="1:12" s="91" customFormat="1" ht="12.75" x14ac:dyDescent="0.2">
      <c r="A4" s="87">
        <v>3</v>
      </c>
      <c r="B4" s="87">
        <v>103</v>
      </c>
      <c r="C4" s="87">
        <v>1</v>
      </c>
      <c r="D4" s="78" t="s">
        <v>5</v>
      </c>
      <c r="E4" s="88">
        <v>419</v>
      </c>
      <c r="F4" s="88">
        <f t="shared" si="2"/>
        <v>460.90000000000003</v>
      </c>
      <c r="G4" s="78">
        <v>21000</v>
      </c>
      <c r="H4" s="116">
        <f t="shared" si="0"/>
        <v>8799000</v>
      </c>
      <c r="I4" s="116">
        <f t="shared" si="3"/>
        <v>9238950</v>
      </c>
      <c r="J4" s="137">
        <f t="shared" si="1"/>
        <v>19000</v>
      </c>
      <c r="K4" s="116">
        <f t="shared" si="4"/>
        <v>1290520</v>
      </c>
      <c r="L4" s="78" t="s">
        <v>54</v>
      </c>
    </row>
    <row r="5" spans="1:12" s="91" customFormat="1" ht="12.75" x14ac:dyDescent="0.2">
      <c r="A5" s="87">
        <v>4</v>
      </c>
      <c r="B5" s="87">
        <v>104</v>
      </c>
      <c r="C5" s="87">
        <v>1</v>
      </c>
      <c r="D5" s="78" t="s">
        <v>5</v>
      </c>
      <c r="E5" s="88">
        <v>419</v>
      </c>
      <c r="F5" s="88">
        <f t="shared" si="2"/>
        <v>460.90000000000003</v>
      </c>
      <c r="G5" s="78">
        <v>21000</v>
      </c>
      <c r="H5" s="116">
        <f t="shared" si="0"/>
        <v>8799000</v>
      </c>
      <c r="I5" s="116">
        <f t="shared" si="3"/>
        <v>9238950</v>
      </c>
      <c r="J5" s="137">
        <f t="shared" si="1"/>
        <v>19000</v>
      </c>
      <c r="K5" s="116">
        <f t="shared" si="4"/>
        <v>1290520</v>
      </c>
      <c r="L5" s="78" t="s">
        <v>54</v>
      </c>
    </row>
    <row r="6" spans="1:12" s="91" customFormat="1" ht="12.75" x14ac:dyDescent="0.2">
      <c r="A6" s="87">
        <v>5</v>
      </c>
      <c r="B6" s="87">
        <v>105</v>
      </c>
      <c r="C6" s="87">
        <v>1</v>
      </c>
      <c r="D6" s="78" t="s">
        <v>5</v>
      </c>
      <c r="E6" s="88">
        <v>419</v>
      </c>
      <c r="F6" s="88">
        <f t="shared" si="2"/>
        <v>460.90000000000003</v>
      </c>
      <c r="G6" s="78">
        <v>21000</v>
      </c>
      <c r="H6" s="116">
        <f t="shared" si="0"/>
        <v>8799000</v>
      </c>
      <c r="I6" s="116">
        <f t="shared" si="3"/>
        <v>9238950</v>
      </c>
      <c r="J6" s="137">
        <f t="shared" si="1"/>
        <v>19000</v>
      </c>
      <c r="K6" s="116">
        <f t="shared" si="4"/>
        <v>1290520</v>
      </c>
      <c r="L6" s="78" t="s">
        <v>54</v>
      </c>
    </row>
    <row r="7" spans="1:12" s="91" customFormat="1" ht="12.75" x14ac:dyDescent="0.2">
      <c r="A7" s="87">
        <v>6</v>
      </c>
      <c r="B7" s="87">
        <v>106</v>
      </c>
      <c r="C7" s="87">
        <v>1</v>
      </c>
      <c r="D7" s="78" t="s">
        <v>5</v>
      </c>
      <c r="E7" s="88">
        <v>419</v>
      </c>
      <c r="F7" s="88">
        <f t="shared" si="2"/>
        <v>460.90000000000003</v>
      </c>
      <c r="G7" s="78">
        <v>21000</v>
      </c>
      <c r="H7" s="116">
        <f t="shared" si="0"/>
        <v>8799000</v>
      </c>
      <c r="I7" s="116">
        <f t="shared" si="3"/>
        <v>9238950</v>
      </c>
      <c r="J7" s="137">
        <f t="shared" si="1"/>
        <v>19000</v>
      </c>
      <c r="K7" s="116">
        <f t="shared" si="4"/>
        <v>1290520</v>
      </c>
      <c r="L7" s="78" t="s">
        <v>54</v>
      </c>
    </row>
    <row r="8" spans="1:12" s="91" customFormat="1" ht="12.75" x14ac:dyDescent="0.2">
      <c r="A8" s="87">
        <v>7</v>
      </c>
      <c r="B8" s="87">
        <v>107</v>
      </c>
      <c r="C8" s="87">
        <v>1</v>
      </c>
      <c r="D8" s="78" t="s">
        <v>5</v>
      </c>
      <c r="E8" s="88">
        <v>419</v>
      </c>
      <c r="F8" s="88">
        <f t="shared" si="2"/>
        <v>460.90000000000003</v>
      </c>
      <c r="G8" s="78">
        <v>21000</v>
      </c>
      <c r="H8" s="116">
        <f t="shared" si="0"/>
        <v>8799000</v>
      </c>
      <c r="I8" s="116">
        <f t="shared" si="3"/>
        <v>9238950</v>
      </c>
      <c r="J8" s="137">
        <f t="shared" si="1"/>
        <v>19000</v>
      </c>
      <c r="K8" s="116">
        <f t="shared" si="4"/>
        <v>1290520</v>
      </c>
      <c r="L8" s="78" t="s">
        <v>54</v>
      </c>
    </row>
    <row r="9" spans="1:12" s="91" customFormat="1" ht="12.75" x14ac:dyDescent="0.2">
      <c r="A9" s="87">
        <v>8</v>
      </c>
      <c r="B9" s="87">
        <v>108</v>
      </c>
      <c r="C9" s="87">
        <v>1</v>
      </c>
      <c r="D9" s="78" t="s">
        <v>5</v>
      </c>
      <c r="E9" s="88">
        <v>419</v>
      </c>
      <c r="F9" s="88">
        <f t="shared" si="2"/>
        <v>460.90000000000003</v>
      </c>
      <c r="G9" s="78">
        <v>21000</v>
      </c>
      <c r="H9" s="116">
        <f t="shared" si="0"/>
        <v>8799000</v>
      </c>
      <c r="I9" s="116">
        <f t="shared" si="3"/>
        <v>9238950</v>
      </c>
      <c r="J9" s="137">
        <f t="shared" si="1"/>
        <v>19000</v>
      </c>
      <c r="K9" s="116">
        <f t="shared" si="4"/>
        <v>1290520</v>
      </c>
      <c r="L9" s="78" t="s">
        <v>54</v>
      </c>
    </row>
    <row r="10" spans="1:12" s="91" customFormat="1" ht="12.75" x14ac:dyDescent="0.2">
      <c r="A10" s="87">
        <v>9</v>
      </c>
      <c r="B10" s="87">
        <v>201</v>
      </c>
      <c r="C10" s="87">
        <v>2</v>
      </c>
      <c r="D10" s="78" t="s">
        <v>5</v>
      </c>
      <c r="E10" s="88">
        <v>419</v>
      </c>
      <c r="F10" s="88">
        <f t="shared" si="2"/>
        <v>460.90000000000003</v>
      </c>
      <c r="G10" s="78">
        <v>21000</v>
      </c>
      <c r="H10" s="116">
        <f t="shared" si="0"/>
        <v>8799000</v>
      </c>
      <c r="I10" s="116">
        <f t="shared" si="3"/>
        <v>9238950</v>
      </c>
      <c r="J10" s="137">
        <f t="shared" si="1"/>
        <v>19000</v>
      </c>
      <c r="K10" s="116">
        <f t="shared" si="4"/>
        <v>1290520</v>
      </c>
      <c r="L10" s="78" t="s">
        <v>54</v>
      </c>
    </row>
    <row r="11" spans="1:12" s="91" customFormat="1" ht="12.75" x14ac:dyDescent="0.2">
      <c r="A11" s="87">
        <v>10</v>
      </c>
      <c r="B11" s="87">
        <v>202</v>
      </c>
      <c r="C11" s="87">
        <v>2</v>
      </c>
      <c r="D11" s="78" t="s">
        <v>5</v>
      </c>
      <c r="E11" s="88">
        <v>419</v>
      </c>
      <c r="F11" s="88">
        <f t="shared" si="2"/>
        <v>460.90000000000003</v>
      </c>
      <c r="G11" s="78">
        <v>21000</v>
      </c>
      <c r="H11" s="116">
        <f t="shared" si="0"/>
        <v>8799000</v>
      </c>
      <c r="I11" s="116">
        <f t="shared" si="3"/>
        <v>9238950</v>
      </c>
      <c r="J11" s="137">
        <f t="shared" si="1"/>
        <v>19000</v>
      </c>
      <c r="K11" s="116">
        <f t="shared" si="4"/>
        <v>1290520</v>
      </c>
      <c r="L11" s="78" t="s">
        <v>54</v>
      </c>
    </row>
    <row r="12" spans="1:12" s="91" customFormat="1" ht="12.75" x14ac:dyDescent="0.2">
      <c r="A12" s="87">
        <v>11</v>
      </c>
      <c r="B12" s="87">
        <v>203</v>
      </c>
      <c r="C12" s="87">
        <v>2</v>
      </c>
      <c r="D12" s="78" t="s">
        <v>5</v>
      </c>
      <c r="E12" s="88">
        <v>419</v>
      </c>
      <c r="F12" s="88">
        <f t="shared" si="2"/>
        <v>460.90000000000003</v>
      </c>
      <c r="G12" s="78">
        <v>21000</v>
      </c>
      <c r="H12" s="116">
        <f t="shared" si="0"/>
        <v>8799000</v>
      </c>
      <c r="I12" s="116">
        <f t="shared" si="3"/>
        <v>9238950</v>
      </c>
      <c r="J12" s="137">
        <f t="shared" si="1"/>
        <v>19000</v>
      </c>
      <c r="K12" s="116">
        <f t="shared" si="4"/>
        <v>1290520</v>
      </c>
      <c r="L12" s="78" t="s">
        <v>54</v>
      </c>
    </row>
    <row r="13" spans="1:12" s="91" customFormat="1" ht="12.75" x14ac:dyDescent="0.2">
      <c r="A13" s="87">
        <v>12</v>
      </c>
      <c r="B13" s="87">
        <v>204</v>
      </c>
      <c r="C13" s="87">
        <v>2</v>
      </c>
      <c r="D13" s="78" t="s">
        <v>5</v>
      </c>
      <c r="E13" s="88">
        <v>419</v>
      </c>
      <c r="F13" s="88">
        <f t="shared" si="2"/>
        <v>460.90000000000003</v>
      </c>
      <c r="G13" s="78">
        <v>21000</v>
      </c>
      <c r="H13" s="116">
        <f t="shared" si="0"/>
        <v>8799000</v>
      </c>
      <c r="I13" s="116">
        <f t="shared" si="3"/>
        <v>9238950</v>
      </c>
      <c r="J13" s="137">
        <f t="shared" si="1"/>
        <v>19000</v>
      </c>
      <c r="K13" s="116">
        <f t="shared" si="4"/>
        <v>1290520</v>
      </c>
      <c r="L13" s="78" t="s">
        <v>54</v>
      </c>
    </row>
    <row r="14" spans="1:12" s="91" customFormat="1" ht="12.75" x14ac:dyDescent="0.2">
      <c r="A14" s="87">
        <v>13</v>
      </c>
      <c r="B14" s="87">
        <v>205</v>
      </c>
      <c r="C14" s="87">
        <v>2</v>
      </c>
      <c r="D14" s="78" t="s">
        <v>5</v>
      </c>
      <c r="E14" s="88">
        <v>419</v>
      </c>
      <c r="F14" s="88">
        <f t="shared" si="2"/>
        <v>460.90000000000003</v>
      </c>
      <c r="G14" s="78">
        <v>21000</v>
      </c>
      <c r="H14" s="116">
        <f t="shared" si="0"/>
        <v>8799000</v>
      </c>
      <c r="I14" s="116">
        <f t="shared" si="3"/>
        <v>9238950</v>
      </c>
      <c r="J14" s="137">
        <f t="shared" si="1"/>
        <v>19000</v>
      </c>
      <c r="K14" s="116">
        <f t="shared" si="4"/>
        <v>1290520</v>
      </c>
      <c r="L14" s="78" t="s">
        <v>54</v>
      </c>
    </row>
    <row r="15" spans="1:12" s="91" customFormat="1" ht="12.75" x14ac:dyDescent="0.2">
      <c r="A15" s="87">
        <v>14</v>
      </c>
      <c r="B15" s="87">
        <v>206</v>
      </c>
      <c r="C15" s="87">
        <v>2</v>
      </c>
      <c r="D15" s="78" t="s">
        <v>5</v>
      </c>
      <c r="E15" s="88">
        <v>419</v>
      </c>
      <c r="F15" s="88">
        <f t="shared" si="2"/>
        <v>460.90000000000003</v>
      </c>
      <c r="G15" s="78">
        <v>21000</v>
      </c>
      <c r="H15" s="116">
        <f t="shared" si="0"/>
        <v>8799000</v>
      </c>
      <c r="I15" s="116">
        <f t="shared" si="3"/>
        <v>9238950</v>
      </c>
      <c r="J15" s="137">
        <f t="shared" si="1"/>
        <v>19000</v>
      </c>
      <c r="K15" s="116">
        <f t="shared" si="4"/>
        <v>1290520</v>
      </c>
      <c r="L15" s="78" t="s">
        <v>54</v>
      </c>
    </row>
    <row r="16" spans="1:12" s="91" customFormat="1" ht="12.75" x14ac:dyDescent="0.2">
      <c r="A16" s="87">
        <v>15</v>
      </c>
      <c r="B16" s="87">
        <v>207</v>
      </c>
      <c r="C16" s="87">
        <v>2</v>
      </c>
      <c r="D16" s="78" t="s">
        <v>5</v>
      </c>
      <c r="E16" s="88">
        <v>419</v>
      </c>
      <c r="F16" s="88">
        <f t="shared" si="2"/>
        <v>460.90000000000003</v>
      </c>
      <c r="G16" s="78">
        <v>21000</v>
      </c>
      <c r="H16" s="116">
        <f t="shared" si="0"/>
        <v>8799000</v>
      </c>
      <c r="I16" s="116">
        <f t="shared" si="3"/>
        <v>9238950</v>
      </c>
      <c r="J16" s="137">
        <f t="shared" si="1"/>
        <v>19000</v>
      </c>
      <c r="K16" s="116">
        <f t="shared" si="4"/>
        <v>1290520</v>
      </c>
      <c r="L16" s="78" t="s">
        <v>54</v>
      </c>
    </row>
    <row r="17" spans="1:12" s="91" customFormat="1" ht="12.75" x14ac:dyDescent="0.2">
      <c r="A17" s="87">
        <v>16</v>
      </c>
      <c r="B17" s="87">
        <v>208</v>
      </c>
      <c r="C17" s="87">
        <v>2</v>
      </c>
      <c r="D17" s="78" t="s">
        <v>5</v>
      </c>
      <c r="E17" s="88">
        <v>419</v>
      </c>
      <c r="F17" s="88">
        <f t="shared" si="2"/>
        <v>460.90000000000003</v>
      </c>
      <c r="G17" s="78">
        <v>21000</v>
      </c>
      <c r="H17" s="116">
        <f t="shared" si="0"/>
        <v>8799000</v>
      </c>
      <c r="I17" s="116">
        <f t="shared" si="3"/>
        <v>9238950</v>
      </c>
      <c r="J17" s="137">
        <f t="shared" si="1"/>
        <v>19000</v>
      </c>
      <c r="K17" s="116">
        <f t="shared" si="4"/>
        <v>1290520</v>
      </c>
      <c r="L17" s="78" t="s">
        <v>54</v>
      </c>
    </row>
    <row r="18" spans="1:12" s="91" customFormat="1" ht="12.75" x14ac:dyDescent="0.2">
      <c r="A18" s="87">
        <v>17</v>
      </c>
      <c r="B18" s="87">
        <v>301</v>
      </c>
      <c r="C18" s="87">
        <v>3</v>
      </c>
      <c r="D18" s="78" t="s">
        <v>5</v>
      </c>
      <c r="E18" s="88">
        <v>419</v>
      </c>
      <c r="F18" s="88">
        <f t="shared" si="2"/>
        <v>460.90000000000003</v>
      </c>
      <c r="G18" s="78">
        <v>21000</v>
      </c>
      <c r="H18" s="116">
        <f t="shared" si="0"/>
        <v>8799000</v>
      </c>
      <c r="I18" s="116">
        <f t="shared" si="3"/>
        <v>9238950</v>
      </c>
      <c r="J18" s="137">
        <f t="shared" si="1"/>
        <v>19000</v>
      </c>
      <c r="K18" s="116">
        <f t="shared" si="4"/>
        <v>1290520</v>
      </c>
      <c r="L18" s="78" t="s">
        <v>54</v>
      </c>
    </row>
    <row r="19" spans="1:12" s="91" customFormat="1" ht="12.75" x14ac:dyDescent="0.2">
      <c r="A19" s="87">
        <v>18</v>
      </c>
      <c r="B19" s="87">
        <v>302</v>
      </c>
      <c r="C19" s="87">
        <v>3</v>
      </c>
      <c r="D19" s="78" t="s">
        <v>5</v>
      </c>
      <c r="E19" s="88">
        <v>419</v>
      </c>
      <c r="F19" s="88">
        <f t="shared" si="2"/>
        <v>460.90000000000003</v>
      </c>
      <c r="G19" s="78">
        <v>21000</v>
      </c>
      <c r="H19" s="116">
        <f t="shared" si="0"/>
        <v>8799000</v>
      </c>
      <c r="I19" s="116">
        <f t="shared" si="3"/>
        <v>9238950</v>
      </c>
      <c r="J19" s="137">
        <f t="shared" si="1"/>
        <v>19000</v>
      </c>
      <c r="K19" s="116">
        <f t="shared" si="4"/>
        <v>1290520</v>
      </c>
      <c r="L19" s="78" t="s">
        <v>54</v>
      </c>
    </row>
    <row r="20" spans="1:12" s="91" customFormat="1" ht="12.75" x14ac:dyDescent="0.2">
      <c r="A20" s="87">
        <v>19</v>
      </c>
      <c r="B20" s="87">
        <v>303</v>
      </c>
      <c r="C20" s="87">
        <v>3</v>
      </c>
      <c r="D20" s="78" t="s">
        <v>5</v>
      </c>
      <c r="E20" s="88">
        <v>419</v>
      </c>
      <c r="F20" s="88">
        <f t="shared" si="2"/>
        <v>460.90000000000003</v>
      </c>
      <c r="G20" s="78">
        <v>21000</v>
      </c>
      <c r="H20" s="116">
        <f t="shared" si="0"/>
        <v>8799000</v>
      </c>
      <c r="I20" s="116">
        <f t="shared" si="3"/>
        <v>9238950</v>
      </c>
      <c r="J20" s="137">
        <f t="shared" si="1"/>
        <v>19000</v>
      </c>
      <c r="K20" s="116">
        <f t="shared" si="4"/>
        <v>1290520</v>
      </c>
      <c r="L20" s="78" t="s">
        <v>54</v>
      </c>
    </row>
    <row r="21" spans="1:12" s="91" customFormat="1" ht="12.75" x14ac:dyDescent="0.2">
      <c r="A21" s="87">
        <v>20</v>
      </c>
      <c r="B21" s="87">
        <v>304</v>
      </c>
      <c r="C21" s="87">
        <v>3</v>
      </c>
      <c r="D21" s="78" t="s">
        <v>5</v>
      </c>
      <c r="E21" s="88">
        <v>419</v>
      </c>
      <c r="F21" s="88">
        <f t="shared" si="2"/>
        <v>460.90000000000003</v>
      </c>
      <c r="G21" s="78">
        <v>21000</v>
      </c>
      <c r="H21" s="116">
        <f t="shared" si="0"/>
        <v>8799000</v>
      </c>
      <c r="I21" s="116">
        <f t="shared" si="3"/>
        <v>9238950</v>
      </c>
      <c r="J21" s="137">
        <f t="shared" si="1"/>
        <v>19000</v>
      </c>
      <c r="K21" s="116">
        <f t="shared" si="4"/>
        <v>1290520</v>
      </c>
      <c r="L21" s="78" t="s">
        <v>54</v>
      </c>
    </row>
    <row r="22" spans="1:12" s="91" customFormat="1" ht="12.75" x14ac:dyDescent="0.2">
      <c r="A22" s="87">
        <v>21</v>
      </c>
      <c r="B22" s="87">
        <v>307</v>
      </c>
      <c r="C22" s="87">
        <v>3</v>
      </c>
      <c r="D22" s="78" t="s">
        <v>5</v>
      </c>
      <c r="E22" s="88">
        <v>419</v>
      </c>
      <c r="F22" s="88">
        <f t="shared" si="2"/>
        <v>460.90000000000003</v>
      </c>
      <c r="G22" s="78">
        <v>21000</v>
      </c>
      <c r="H22" s="116">
        <f t="shared" si="0"/>
        <v>8799000</v>
      </c>
      <c r="I22" s="116">
        <f t="shared" si="3"/>
        <v>9238950</v>
      </c>
      <c r="J22" s="137">
        <f t="shared" si="1"/>
        <v>19000</v>
      </c>
      <c r="K22" s="116">
        <f t="shared" si="4"/>
        <v>1290520</v>
      </c>
      <c r="L22" s="78" t="s">
        <v>54</v>
      </c>
    </row>
    <row r="23" spans="1:12" s="91" customFormat="1" ht="12.75" x14ac:dyDescent="0.2">
      <c r="A23" s="87">
        <v>22</v>
      </c>
      <c r="B23" s="87">
        <v>308</v>
      </c>
      <c r="C23" s="87">
        <v>3</v>
      </c>
      <c r="D23" s="78" t="s">
        <v>5</v>
      </c>
      <c r="E23" s="88">
        <v>419</v>
      </c>
      <c r="F23" s="88">
        <f t="shared" si="2"/>
        <v>460.90000000000003</v>
      </c>
      <c r="G23" s="78">
        <v>21000</v>
      </c>
      <c r="H23" s="116">
        <f t="shared" si="0"/>
        <v>8799000</v>
      </c>
      <c r="I23" s="116">
        <f t="shared" si="3"/>
        <v>9238950</v>
      </c>
      <c r="J23" s="137">
        <f t="shared" si="1"/>
        <v>19000</v>
      </c>
      <c r="K23" s="116">
        <f t="shared" si="4"/>
        <v>1290520</v>
      </c>
      <c r="L23" s="78" t="s">
        <v>54</v>
      </c>
    </row>
    <row r="24" spans="1:12" s="91" customFormat="1" ht="12.75" x14ac:dyDescent="0.2">
      <c r="A24" s="87">
        <v>23</v>
      </c>
      <c r="B24" s="87">
        <v>401</v>
      </c>
      <c r="C24" s="87">
        <v>4</v>
      </c>
      <c r="D24" s="78" t="s">
        <v>5</v>
      </c>
      <c r="E24" s="88">
        <v>419</v>
      </c>
      <c r="F24" s="88">
        <f t="shared" si="2"/>
        <v>460.90000000000003</v>
      </c>
      <c r="G24" s="78">
        <v>21000</v>
      </c>
      <c r="H24" s="116">
        <f t="shared" si="0"/>
        <v>8799000</v>
      </c>
      <c r="I24" s="116">
        <f t="shared" si="3"/>
        <v>9238950</v>
      </c>
      <c r="J24" s="137">
        <f t="shared" si="1"/>
        <v>19000</v>
      </c>
      <c r="K24" s="116">
        <f t="shared" si="4"/>
        <v>1290520</v>
      </c>
      <c r="L24" s="78" t="s">
        <v>54</v>
      </c>
    </row>
    <row r="25" spans="1:12" s="91" customFormat="1" ht="12.75" x14ac:dyDescent="0.2">
      <c r="A25" s="87">
        <v>24</v>
      </c>
      <c r="B25" s="87">
        <v>402</v>
      </c>
      <c r="C25" s="87">
        <v>4</v>
      </c>
      <c r="D25" s="78" t="s">
        <v>5</v>
      </c>
      <c r="E25" s="88">
        <v>419</v>
      </c>
      <c r="F25" s="88">
        <f t="shared" si="2"/>
        <v>460.90000000000003</v>
      </c>
      <c r="G25" s="78">
        <v>21000</v>
      </c>
      <c r="H25" s="116">
        <f t="shared" si="0"/>
        <v>8799000</v>
      </c>
      <c r="I25" s="116">
        <f t="shared" si="3"/>
        <v>9238950</v>
      </c>
      <c r="J25" s="137">
        <f t="shared" si="1"/>
        <v>19000</v>
      </c>
      <c r="K25" s="116">
        <f t="shared" si="4"/>
        <v>1290520</v>
      </c>
      <c r="L25" s="78" t="s">
        <v>54</v>
      </c>
    </row>
    <row r="26" spans="1:12" s="91" customFormat="1" ht="12.75" x14ac:dyDescent="0.2">
      <c r="A26" s="87">
        <v>25</v>
      </c>
      <c r="B26" s="87">
        <v>403</v>
      </c>
      <c r="C26" s="87">
        <v>4</v>
      </c>
      <c r="D26" s="78" t="s">
        <v>5</v>
      </c>
      <c r="E26" s="88">
        <v>419</v>
      </c>
      <c r="F26" s="88">
        <f t="shared" si="2"/>
        <v>460.90000000000003</v>
      </c>
      <c r="G26" s="78">
        <v>21000</v>
      </c>
      <c r="H26" s="116">
        <f t="shared" si="0"/>
        <v>8799000</v>
      </c>
      <c r="I26" s="116">
        <f t="shared" si="3"/>
        <v>9238950</v>
      </c>
      <c r="J26" s="137">
        <f t="shared" si="1"/>
        <v>19000</v>
      </c>
      <c r="K26" s="116">
        <f t="shared" si="4"/>
        <v>1290520</v>
      </c>
      <c r="L26" s="78" t="s">
        <v>54</v>
      </c>
    </row>
    <row r="27" spans="1:12" s="91" customFormat="1" ht="12.75" x14ac:dyDescent="0.2">
      <c r="A27" s="87">
        <v>26</v>
      </c>
      <c r="B27" s="87">
        <v>404</v>
      </c>
      <c r="C27" s="87">
        <v>4</v>
      </c>
      <c r="D27" s="78" t="s">
        <v>5</v>
      </c>
      <c r="E27" s="88">
        <v>419</v>
      </c>
      <c r="F27" s="88">
        <f t="shared" si="2"/>
        <v>460.90000000000003</v>
      </c>
      <c r="G27" s="78">
        <v>21000</v>
      </c>
      <c r="H27" s="116">
        <f t="shared" si="0"/>
        <v>8799000</v>
      </c>
      <c r="I27" s="116">
        <f t="shared" si="3"/>
        <v>9238950</v>
      </c>
      <c r="J27" s="137">
        <f t="shared" si="1"/>
        <v>19000</v>
      </c>
      <c r="K27" s="116">
        <f t="shared" si="4"/>
        <v>1290520</v>
      </c>
      <c r="L27" s="78" t="s">
        <v>54</v>
      </c>
    </row>
    <row r="28" spans="1:12" s="91" customFormat="1" ht="12.75" x14ac:dyDescent="0.2">
      <c r="A28" s="87">
        <v>27</v>
      </c>
      <c r="B28" s="87">
        <v>405</v>
      </c>
      <c r="C28" s="87">
        <v>4</v>
      </c>
      <c r="D28" s="78" t="s">
        <v>5</v>
      </c>
      <c r="E28" s="88">
        <v>419</v>
      </c>
      <c r="F28" s="88">
        <f t="shared" si="2"/>
        <v>460.90000000000003</v>
      </c>
      <c r="G28" s="78">
        <v>21000</v>
      </c>
      <c r="H28" s="116">
        <f t="shared" si="0"/>
        <v>8799000</v>
      </c>
      <c r="I28" s="116">
        <f t="shared" si="3"/>
        <v>9238950</v>
      </c>
      <c r="J28" s="137">
        <f t="shared" si="1"/>
        <v>19000</v>
      </c>
      <c r="K28" s="116">
        <f t="shared" si="4"/>
        <v>1290520</v>
      </c>
      <c r="L28" s="78" t="s">
        <v>54</v>
      </c>
    </row>
    <row r="29" spans="1:12" s="91" customFormat="1" ht="12.75" x14ac:dyDescent="0.2">
      <c r="A29" s="87">
        <v>28</v>
      </c>
      <c r="B29" s="87">
        <v>406</v>
      </c>
      <c r="C29" s="87">
        <v>4</v>
      </c>
      <c r="D29" s="78" t="s">
        <v>5</v>
      </c>
      <c r="E29" s="88">
        <v>419</v>
      </c>
      <c r="F29" s="88">
        <f t="shared" si="2"/>
        <v>460.90000000000003</v>
      </c>
      <c r="G29" s="78">
        <v>21000</v>
      </c>
      <c r="H29" s="116">
        <f t="shared" si="0"/>
        <v>8799000</v>
      </c>
      <c r="I29" s="116">
        <f t="shared" si="3"/>
        <v>9238950</v>
      </c>
      <c r="J29" s="137">
        <f t="shared" si="1"/>
        <v>19000</v>
      </c>
      <c r="K29" s="116">
        <f t="shared" si="4"/>
        <v>1290520</v>
      </c>
      <c r="L29" s="78" t="s">
        <v>54</v>
      </c>
    </row>
    <row r="30" spans="1:12" s="91" customFormat="1" ht="12.75" x14ac:dyDescent="0.2">
      <c r="A30" s="87">
        <v>29</v>
      </c>
      <c r="B30" s="87">
        <v>501</v>
      </c>
      <c r="C30" s="87">
        <v>5</v>
      </c>
      <c r="D30" s="78" t="s">
        <v>5</v>
      </c>
      <c r="E30" s="88">
        <v>419</v>
      </c>
      <c r="F30" s="88">
        <f t="shared" si="2"/>
        <v>460.90000000000003</v>
      </c>
      <c r="G30" s="78">
        <v>21000</v>
      </c>
      <c r="H30" s="116">
        <f t="shared" si="0"/>
        <v>8799000</v>
      </c>
      <c r="I30" s="116">
        <f t="shared" si="3"/>
        <v>9238950</v>
      </c>
      <c r="J30" s="137">
        <f t="shared" si="1"/>
        <v>19000</v>
      </c>
      <c r="K30" s="116">
        <f t="shared" si="4"/>
        <v>1290520</v>
      </c>
      <c r="L30" s="78" t="s">
        <v>54</v>
      </c>
    </row>
    <row r="31" spans="1:12" s="91" customFormat="1" ht="12.75" x14ac:dyDescent="0.2">
      <c r="A31" s="87">
        <v>30</v>
      </c>
      <c r="B31" s="87">
        <v>502</v>
      </c>
      <c r="C31" s="87">
        <v>5</v>
      </c>
      <c r="D31" s="78" t="s">
        <v>5</v>
      </c>
      <c r="E31" s="88">
        <v>419</v>
      </c>
      <c r="F31" s="88">
        <f t="shared" si="2"/>
        <v>460.90000000000003</v>
      </c>
      <c r="G31" s="78">
        <v>21000</v>
      </c>
      <c r="H31" s="116">
        <f t="shared" si="0"/>
        <v>8799000</v>
      </c>
      <c r="I31" s="116">
        <f t="shared" si="3"/>
        <v>9238950</v>
      </c>
      <c r="J31" s="137">
        <f t="shared" si="1"/>
        <v>19000</v>
      </c>
      <c r="K31" s="116">
        <f t="shared" si="4"/>
        <v>1290520</v>
      </c>
      <c r="L31" s="78" t="s">
        <v>54</v>
      </c>
    </row>
    <row r="32" spans="1:12" s="91" customFormat="1" ht="12.75" x14ac:dyDescent="0.2">
      <c r="A32" s="87">
        <v>31</v>
      </c>
      <c r="B32" s="87">
        <v>503</v>
      </c>
      <c r="C32" s="87">
        <v>5</v>
      </c>
      <c r="D32" s="78" t="s">
        <v>5</v>
      </c>
      <c r="E32" s="88">
        <v>419</v>
      </c>
      <c r="F32" s="88">
        <f t="shared" si="2"/>
        <v>460.90000000000003</v>
      </c>
      <c r="G32" s="78">
        <v>21000</v>
      </c>
      <c r="H32" s="116">
        <f t="shared" si="0"/>
        <v>8799000</v>
      </c>
      <c r="I32" s="116">
        <f t="shared" si="3"/>
        <v>9238950</v>
      </c>
      <c r="J32" s="137">
        <f t="shared" si="1"/>
        <v>19000</v>
      </c>
      <c r="K32" s="116">
        <f t="shared" si="4"/>
        <v>1290520</v>
      </c>
      <c r="L32" s="78" t="s">
        <v>54</v>
      </c>
    </row>
    <row r="33" spans="1:12" s="91" customFormat="1" ht="12.75" x14ac:dyDescent="0.2">
      <c r="A33" s="87">
        <v>32</v>
      </c>
      <c r="B33" s="87">
        <v>504</v>
      </c>
      <c r="C33" s="87">
        <v>5</v>
      </c>
      <c r="D33" s="78" t="s">
        <v>5</v>
      </c>
      <c r="E33" s="88">
        <v>419</v>
      </c>
      <c r="F33" s="88">
        <f t="shared" si="2"/>
        <v>460.90000000000003</v>
      </c>
      <c r="G33" s="78">
        <v>21000</v>
      </c>
      <c r="H33" s="116">
        <f t="shared" si="0"/>
        <v>8799000</v>
      </c>
      <c r="I33" s="116">
        <f t="shared" si="3"/>
        <v>9238950</v>
      </c>
      <c r="J33" s="137">
        <f t="shared" si="1"/>
        <v>19000</v>
      </c>
      <c r="K33" s="116">
        <f t="shared" si="4"/>
        <v>1290520</v>
      </c>
      <c r="L33" s="78" t="s">
        <v>54</v>
      </c>
    </row>
    <row r="34" spans="1:12" s="91" customFormat="1" ht="12.75" x14ac:dyDescent="0.2">
      <c r="A34" s="87">
        <v>33</v>
      </c>
      <c r="B34" s="87">
        <v>505</v>
      </c>
      <c r="C34" s="87">
        <v>5</v>
      </c>
      <c r="D34" s="78" t="s">
        <v>5</v>
      </c>
      <c r="E34" s="88">
        <v>419</v>
      </c>
      <c r="F34" s="88">
        <f t="shared" si="2"/>
        <v>460.90000000000003</v>
      </c>
      <c r="G34" s="78">
        <v>21000</v>
      </c>
      <c r="H34" s="116">
        <f t="shared" si="0"/>
        <v>8799000</v>
      </c>
      <c r="I34" s="116">
        <f t="shared" si="3"/>
        <v>9238950</v>
      </c>
      <c r="J34" s="137">
        <f t="shared" si="1"/>
        <v>19000</v>
      </c>
      <c r="K34" s="116">
        <f t="shared" si="4"/>
        <v>1290520</v>
      </c>
      <c r="L34" s="78" t="s">
        <v>54</v>
      </c>
    </row>
    <row r="35" spans="1:12" s="91" customFormat="1" ht="12.75" x14ac:dyDescent="0.2">
      <c r="A35" s="87">
        <v>34</v>
      </c>
      <c r="B35" s="87">
        <v>506</v>
      </c>
      <c r="C35" s="87">
        <v>5</v>
      </c>
      <c r="D35" s="78" t="s">
        <v>5</v>
      </c>
      <c r="E35" s="88">
        <v>419</v>
      </c>
      <c r="F35" s="88">
        <f t="shared" si="2"/>
        <v>460.90000000000003</v>
      </c>
      <c r="G35" s="78">
        <v>21000</v>
      </c>
      <c r="H35" s="116">
        <f t="shared" si="0"/>
        <v>8799000</v>
      </c>
      <c r="I35" s="116">
        <f t="shared" si="3"/>
        <v>9238950</v>
      </c>
      <c r="J35" s="137">
        <f t="shared" si="1"/>
        <v>19000</v>
      </c>
      <c r="K35" s="116">
        <f t="shared" si="4"/>
        <v>1290520</v>
      </c>
      <c r="L35" s="78" t="s">
        <v>54</v>
      </c>
    </row>
    <row r="36" spans="1:12" s="91" customFormat="1" ht="12.75" x14ac:dyDescent="0.2">
      <c r="A36" s="87">
        <v>35</v>
      </c>
      <c r="B36" s="87">
        <v>507</v>
      </c>
      <c r="C36" s="87">
        <v>5</v>
      </c>
      <c r="D36" s="78" t="s">
        <v>5</v>
      </c>
      <c r="E36" s="88">
        <v>419</v>
      </c>
      <c r="F36" s="88">
        <f t="shared" si="2"/>
        <v>460.90000000000003</v>
      </c>
      <c r="G36" s="78">
        <v>21000</v>
      </c>
      <c r="H36" s="116">
        <f t="shared" si="0"/>
        <v>8799000</v>
      </c>
      <c r="I36" s="116">
        <f t="shared" si="3"/>
        <v>9238950</v>
      </c>
      <c r="J36" s="137">
        <f t="shared" si="1"/>
        <v>19000</v>
      </c>
      <c r="K36" s="116">
        <f t="shared" si="4"/>
        <v>1290520</v>
      </c>
      <c r="L36" s="78" t="s">
        <v>54</v>
      </c>
    </row>
    <row r="37" spans="1:12" s="91" customFormat="1" ht="12.75" x14ac:dyDescent="0.2">
      <c r="A37" s="87">
        <v>36</v>
      </c>
      <c r="B37" s="87">
        <v>508</v>
      </c>
      <c r="C37" s="87">
        <v>5</v>
      </c>
      <c r="D37" s="78" t="s">
        <v>5</v>
      </c>
      <c r="E37" s="88">
        <v>419</v>
      </c>
      <c r="F37" s="88">
        <f t="shared" si="2"/>
        <v>460.90000000000003</v>
      </c>
      <c r="G37" s="78">
        <v>21000</v>
      </c>
      <c r="H37" s="116">
        <f t="shared" si="0"/>
        <v>8799000</v>
      </c>
      <c r="I37" s="116">
        <f t="shared" si="3"/>
        <v>9238950</v>
      </c>
      <c r="J37" s="137">
        <f t="shared" si="1"/>
        <v>19000</v>
      </c>
      <c r="K37" s="116">
        <f t="shared" si="4"/>
        <v>1290520</v>
      </c>
      <c r="L37" s="78" t="s">
        <v>54</v>
      </c>
    </row>
    <row r="38" spans="1:12" s="103" customFormat="1" ht="12.75" x14ac:dyDescent="0.2">
      <c r="A38" s="122" t="s">
        <v>34</v>
      </c>
      <c r="B38" s="123"/>
      <c r="C38" s="123"/>
      <c r="D38" s="124"/>
      <c r="E38" s="142">
        <f>SUM(E2:E37)</f>
        <v>15084</v>
      </c>
      <c r="F38" s="96">
        <f>SUM(F2:F37)</f>
        <v>16592.399999999991</v>
      </c>
      <c r="G38" s="93"/>
      <c r="H38" s="136">
        <f t="shared" ref="H38:I38" si="5">SUM(H2:H37)</f>
        <v>316764000</v>
      </c>
      <c r="I38" s="136">
        <f t="shared" si="5"/>
        <v>332602200</v>
      </c>
      <c r="J38" s="101"/>
      <c r="K38" s="102">
        <f>SUM(K2:K37)</f>
        <v>46458720</v>
      </c>
      <c r="L38" s="78"/>
    </row>
    <row r="39" spans="1:12" x14ac:dyDescent="0.3">
      <c r="F39" s="99"/>
    </row>
  </sheetData>
  <mergeCells count="1">
    <mergeCell ref="A38:D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E9C69-5B1D-4EF9-96A8-D7CC2E1FD3D9}">
  <dimension ref="A1:L7"/>
  <sheetViews>
    <sheetView zoomScale="145" zoomScaleNormal="145" workbookViewId="0">
      <selection activeCell="E6" sqref="E6:F6"/>
    </sheetView>
  </sheetViews>
  <sheetFormatPr defaultRowHeight="16.5" x14ac:dyDescent="0.3"/>
  <cols>
    <col min="1" max="1" width="4.28515625" style="81" customWidth="1"/>
    <col min="2" max="3" width="4.42578125" style="86" customWidth="1"/>
    <col min="4" max="4" width="6.140625" style="81" customWidth="1"/>
    <col min="5" max="5" width="7.85546875" style="81" customWidth="1"/>
    <col min="6" max="6" width="6.140625" style="86" customWidth="1"/>
    <col min="7" max="7" width="7.5703125" style="81" customWidth="1"/>
    <col min="8" max="8" width="13" style="81" customWidth="1"/>
    <col min="9" max="9" width="13.5703125" style="81" customWidth="1"/>
    <col min="10" max="10" width="7.7109375" style="81" customWidth="1"/>
    <col min="11" max="11" width="10.5703125" style="81" customWidth="1"/>
    <col min="12" max="16384" width="9.140625" style="81"/>
  </cols>
  <sheetData>
    <row r="1" spans="1:12" ht="57.75" customHeight="1" x14ac:dyDescent="0.3">
      <c r="A1" s="97" t="s">
        <v>1</v>
      </c>
      <c r="B1" s="97" t="s">
        <v>0</v>
      </c>
      <c r="C1" s="97" t="s">
        <v>3</v>
      </c>
      <c r="D1" s="97" t="s">
        <v>2</v>
      </c>
      <c r="E1" s="97" t="s">
        <v>60</v>
      </c>
      <c r="F1" s="97" t="s">
        <v>4</v>
      </c>
      <c r="G1" s="115" t="s">
        <v>61</v>
      </c>
      <c r="H1" s="115" t="s">
        <v>62</v>
      </c>
      <c r="I1" s="115" t="s">
        <v>63</v>
      </c>
      <c r="J1" s="115" t="s">
        <v>64</v>
      </c>
      <c r="K1" s="115" t="s">
        <v>55</v>
      </c>
      <c r="L1" s="131" t="s">
        <v>52</v>
      </c>
    </row>
    <row r="2" spans="1:12" s="91" customFormat="1" ht="12.75" x14ac:dyDescent="0.2">
      <c r="A2" s="87">
        <v>1</v>
      </c>
      <c r="B2" s="87">
        <v>305</v>
      </c>
      <c r="C2" s="87">
        <v>3</v>
      </c>
      <c r="D2" s="78" t="s">
        <v>5</v>
      </c>
      <c r="E2" s="88">
        <v>419</v>
      </c>
      <c r="F2" s="88">
        <f t="shared" ref="F2:F5" si="0">E2*1.1</f>
        <v>460.90000000000003</v>
      </c>
      <c r="G2" s="78">
        <v>21000</v>
      </c>
      <c r="H2" s="116">
        <v>0</v>
      </c>
      <c r="I2" s="116">
        <f t="shared" ref="I2:I5" si="1">H2*1.05</f>
        <v>0</v>
      </c>
      <c r="J2" s="137">
        <f t="shared" ref="J2:J5" si="2">MROUND((I2*0.025/12),500)</f>
        <v>0</v>
      </c>
      <c r="K2" s="116">
        <f t="shared" ref="K2:K5" si="3">F2*2800</f>
        <v>1290520</v>
      </c>
      <c r="L2" s="78" t="s">
        <v>53</v>
      </c>
    </row>
    <row r="3" spans="1:12" s="91" customFormat="1" ht="12.75" x14ac:dyDescent="0.2">
      <c r="A3" s="87">
        <v>2</v>
      </c>
      <c r="B3" s="87">
        <v>306</v>
      </c>
      <c r="C3" s="87">
        <v>3</v>
      </c>
      <c r="D3" s="78" t="s">
        <v>5</v>
      </c>
      <c r="E3" s="88">
        <v>419</v>
      </c>
      <c r="F3" s="88">
        <f t="shared" si="0"/>
        <v>460.90000000000003</v>
      </c>
      <c r="G3" s="78">
        <v>21000</v>
      </c>
      <c r="H3" s="116">
        <v>0</v>
      </c>
      <c r="I3" s="116">
        <f t="shared" si="1"/>
        <v>0</v>
      </c>
      <c r="J3" s="137">
        <f t="shared" si="2"/>
        <v>0</v>
      </c>
      <c r="K3" s="116">
        <f t="shared" si="3"/>
        <v>1290520</v>
      </c>
      <c r="L3" s="78" t="s">
        <v>53</v>
      </c>
    </row>
    <row r="4" spans="1:12" s="91" customFormat="1" ht="12.75" x14ac:dyDescent="0.2">
      <c r="A4" s="87">
        <v>3</v>
      </c>
      <c r="B4" s="87">
        <v>407</v>
      </c>
      <c r="C4" s="87">
        <v>4</v>
      </c>
      <c r="D4" s="78" t="s">
        <v>5</v>
      </c>
      <c r="E4" s="88">
        <v>419</v>
      </c>
      <c r="F4" s="88">
        <f t="shared" si="0"/>
        <v>460.90000000000003</v>
      </c>
      <c r="G4" s="78">
        <v>21000</v>
      </c>
      <c r="H4" s="116">
        <v>0</v>
      </c>
      <c r="I4" s="116">
        <f t="shared" si="1"/>
        <v>0</v>
      </c>
      <c r="J4" s="137">
        <f t="shared" si="2"/>
        <v>0</v>
      </c>
      <c r="K4" s="116">
        <f t="shared" si="3"/>
        <v>1290520</v>
      </c>
      <c r="L4" s="78" t="s">
        <v>53</v>
      </c>
    </row>
    <row r="5" spans="1:12" s="91" customFormat="1" ht="12.75" x14ac:dyDescent="0.2">
      <c r="A5" s="87">
        <v>4</v>
      </c>
      <c r="B5" s="87">
        <v>408</v>
      </c>
      <c r="C5" s="87">
        <v>4</v>
      </c>
      <c r="D5" s="78" t="s">
        <v>5</v>
      </c>
      <c r="E5" s="88">
        <v>419</v>
      </c>
      <c r="F5" s="88">
        <f t="shared" si="0"/>
        <v>460.90000000000003</v>
      </c>
      <c r="G5" s="78">
        <v>21000</v>
      </c>
      <c r="H5" s="116">
        <v>0</v>
      </c>
      <c r="I5" s="116">
        <f t="shared" si="1"/>
        <v>0</v>
      </c>
      <c r="J5" s="137">
        <f t="shared" si="2"/>
        <v>0</v>
      </c>
      <c r="K5" s="116">
        <f t="shared" si="3"/>
        <v>1290520</v>
      </c>
      <c r="L5" s="78" t="s">
        <v>53</v>
      </c>
    </row>
    <row r="6" spans="1:12" s="103" customFormat="1" ht="12.75" x14ac:dyDescent="0.2">
      <c r="A6" s="122" t="s">
        <v>34</v>
      </c>
      <c r="B6" s="123"/>
      <c r="C6" s="123"/>
      <c r="D6" s="124"/>
      <c r="E6" s="142">
        <f>SUM(E2:E5)</f>
        <v>1676</v>
      </c>
      <c r="F6" s="96">
        <f>SUM(F2:F5)</f>
        <v>1843.6000000000001</v>
      </c>
      <c r="G6" s="93"/>
      <c r="H6" s="136">
        <f>SUM(H2:H5)</f>
        <v>0</v>
      </c>
      <c r="I6" s="136">
        <f>SUM(I2:I5)</f>
        <v>0</v>
      </c>
      <c r="J6" s="101"/>
      <c r="K6" s="102">
        <f>SUM(K2:K5)</f>
        <v>5162080</v>
      </c>
      <c r="L6" s="78"/>
    </row>
    <row r="7" spans="1:12" x14ac:dyDescent="0.3">
      <c r="F7" s="99"/>
    </row>
  </sheetData>
  <mergeCells count="1">
    <mergeCell ref="A6:D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0016-CDDD-42A3-B3D8-AD5ADDE8DDBB}">
  <dimension ref="A1:L22"/>
  <sheetViews>
    <sheetView zoomScale="130" zoomScaleNormal="130" workbookViewId="0">
      <selection activeCell="B14" sqref="B14:B18"/>
    </sheetView>
  </sheetViews>
  <sheetFormatPr defaultRowHeight="15" x14ac:dyDescent="0.25"/>
  <cols>
    <col min="1" max="1" width="4.140625" style="1" customWidth="1"/>
    <col min="2" max="2" width="5" style="1" customWidth="1"/>
    <col min="3" max="3" width="4.85546875" style="1" customWidth="1"/>
    <col min="4" max="5" width="6.7109375" style="1" customWidth="1"/>
    <col min="6" max="6" width="6.5703125" style="6" customWidth="1"/>
    <col min="7" max="7" width="7.5703125" customWidth="1"/>
    <col min="8" max="8" width="13.28515625" customWidth="1"/>
    <col min="9" max="9" width="11.85546875" customWidth="1"/>
    <col min="10" max="10" width="7.28515625" customWidth="1"/>
    <col min="11" max="11" width="11.42578125" customWidth="1"/>
    <col min="12" max="12" width="9.140625" style="9"/>
  </cols>
  <sheetData>
    <row r="1" spans="1:12" ht="69.75" customHeight="1" x14ac:dyDescent="0.25">
      <c r="A1" s="97" t="s">
        <v>1</v>
      </c>
      <c r="B1" s="97" t="s">
        <v>0</v>
      </c>
      <c r="C1" s="97" t="s">
        <v>3</v>
      </c>
      <c r="D1" s="98" t="s">
        <v>2</v>
      </c>
      <c r="E1" s="97" t="s">
        <v>16</v>
      </c>
      <c r="F1" s="97" t="s">
        <v>4</v>
      </c>
      <c r="G1" s="7" t="s">
        <v>50</v>
      </c>
      <c r="H1" s="7" t="s">
        <v>51</v>
      </c>
      <c r="I1" s="7" t="s">
        <v>18</v>
      </c>
      <c r="J1" s="7" t="s">
        <v>19</v>
      </c>
      <c r="K1" s="115" t="s">
        <v>55</v>
      </c>
      <c r="L1" s="112" t="s">
        <v>52</v>
      </c>
    </row>
    <row r="2" spans="1:12" s="91" customFormat="1" x14ac:dyDescent="0.25">
      <c r="A2" s="87">
        <v>1</v>
      </c>
      <c r="B2" s="87">
        <v>101</v>
      </c>
      <c r="C2" s="87">
        <v>1</v>
      </c>
      <c r="D2" s="87" t="s">
        <v>25</v>
      </c>
      <c r="E2" s="94">
        <v>556</v>
      </c>
      <c r="F2" s="88">
        <f>E2*1.1</f>
        <v>611.6</v>
      </c>
      <c r="G2" s="100">
        <v>18500</v>
      </c>
      <c r="H2" t="s">
        <v>53</v>
      </c>
      <c r="I2"/>
      <c r="J2"/>
      <c r="K2" s="116">
        <f>F2*2800</f>
        <v>1712480</v>
      </c>
      <c r="L2" s="78" t="s">
        <v>53</v>
      </c>
    </row>
    <row r="3" spans="1:12" s="91" customFormat="1" x14ac:dyDescent="0.25">
      <c r="A3" s="87">
        <v>2</v>
      </c>
      <c r="B3" s="87">
        <v>102</v>
      </c>
      <c r="C3" s="87">
        <v>1</v>
      </c>
      <c r="D3" s="87" t="s">
        <v>25</v>
      </c>
      <c r="E3" s="95">
        <v>579</v>
      </c>
      <c r="F3" s="88">
        <f t="shared" ref="F3:F21" si="0">E3*1.1</f>
        <v>636.90000000000009</v>
      </c>
      <c r="G3" s="100">
        <v>18500</v>
      </c>
      <c r="H3"/>
      <c r="I3"/>
      <c r="J3"/>
      <c r="K3" s="116">
        <f t="shared" ref="K3:K21" si="1">F3*2800</f>
        <v>1783320.0000000002</v>
      </c>
      <c r="L3" s="78" t="s">
        <v>53</v>
      </c>
    </row>
    <row r="4" spans="1:12" s="91" customFormat="1" x14ac:dyDescent="0.25">
      <c r="A4" s="87">
        <v>3</v>
      </c>
      <c r="B4" s="87">
        <v>103</v>
      </c>
      <c r="C4" s="87">
        <v>1</v>
      </c>
      <c r="D4" s="87" t="s">
        <v>25</v>
      </c>
      <c r="E4" s="95">
        <v>579</v>
      </c>
      <c r="F4" s="88">
        <f t="shared" si="0"/>
        <v>636.90000000000009</v>
      </c>
      <c r="G4" s="100">
        <v>18500</v>
      </c>
      <c r="H4"/>
      <c r="I4"/>
      <c r="J4"/>
      <c r="K4" s="116">
        <f t="shared" si="1"/>
        <v>1783320.0000000002</v>
      </c>
      <c r="L4" s="78" t="s">
        <v>53</v>
      </c>
    </row>
    <row r="5" spans="1:12" s="91" customFormat="1" x14ac:dyDescent="0.25">
      <c r="A5" s="87">
        <v>4</v>
      </c>
      <c r="B5" s="87">
        <v>104</v>
      </c>
      <c r="C5" s="87">
        <v>1</v>
      </c>
      <c r="D5" s="87" t="s">
        <v>25</v>
      </c>
      <c r="E5" s="95">
        <v>556</v>
      </c>
      <c r="F5" s="88">
        <f t="shared" si="0"/>
        <v>611.6</v>
      </c>
      <c r="G5" s="100">
        <v>18500</v>
      </c>
      <c r="H5"/>
      <c r="I5"/>
      <c r="J5"/>
      <c r="K5" s="116">
        <f t="shared" si="1"/>
        <v>1712480</v>
      </c>
      <c r="L5" s="78" t="s">
        <v>53</v>
      </c>
    </row>
    <row r="6" spans="1:12" s="91" customFormat="1" x14ac:dyDescent="0.25">
      <c r="A6" s="87">
        <v>5</v>
      </c>
      <c r="B6" s="87">
        <v>201</v>
      </c>
      <c r="C6" s="87">
        <v>2</v>
      </c>
      <c r="D6" s="87" t="s">
        <v>25</v>
      </c>
      <c r="E6" s="94">
        <v>556</v>
      </c>
      <c r="F6" s="88">
        <f t="shared" si="0"/>
        <v>611.6</v>
      </c>
      <c r="G6" s="100">
        <v>18500</v>
      </c>
      <c r="H6"/>
      <c r="I6"/>
      <c r="J6"/>
      <c r="K6" s="116">
        <f t="shared" si="1"/>
        <v>1712480</v>
      </c>
      <c r="L6" s="78" t="s">
        <v>53</v>
      </c>
    </row>
    <row r="7" spans="1:12" s="91" customFormat="1" x14ac:dyDescent="0.25">
      <c r="A7" s="87">
        <v>6</v>
      </c>
      <c r="B7" s="87">
        <v>202</v>
      </c>
      <c r="C7" s="87">
        <v>2</v>
      </c>
      <c r="D7" s="87" t="s">
        <v>25</v>
      </c>
      <c r="E7" s="95">
        <v>579</v>
      </c>
      <c r="F7" s="88">
        <f t="shared" si="0"/>
        <v>636.90000000000009</v>
      </c>
      <c r="G7" s="100">
        <v>18500</v>
      </c>
      <c r="H7"/>
      <c r="I7"/>
      <c r="J7"/>
      <c r="K7" s="116">
        <f t="shared" si="1"/>
        <v>1783320.0000000002</v>
      </c>
      <c r="L7" s="78" t="s">
        <v>53</v>
      </c>
    </row>
    <row r="8" spans="1:12" s="91" customFormat="1" x14ac:dyDescent="0.25">
      <c r="A8" s="87">
        <v>7</v>
      </c>
      <c r="B8" s="87">
        <v>203</v>
      </c>
      <c r="C8" s="87">
        <v>2</v>
      </c>
      <c r="D8" s="87" t="s">
        <v>25</v>
      </c>
      <c r="E8" s="95">
        <v>579</v>
      </c>
      <c r="F8" s="88">
        <f t="shared" si="0"/>
        <v>636.90000000000009</v>
      </c>
      <c r="G8" s="100">
        <v>18500</v>
      </c>
      <c r="H8"/>
      <c r="I8"/>
      <c r="J8"/>
      <c r="K8" s="116">
        <f t="shared" si="1"/>
        <v>1783320.0000000002</v>
      </c>
      <c r="L8" s="78" t="s">
        <v>53</v>
      </c>
    </row>
    <row r="9" spans="1:12" s="91" customFormat="1" x14ac:dyDescent="0.25">
      <c r="A9" s="87">
        <v>8</v>
      </c>
      <c r="B9" s="87">
        <v>204</v>
      </c>
      <c r="C9" s="87">
        <v>2</v>
      </c>
      <c r="D9" s="87" t="s">
        <v>25</v>
      </c>
      <c r="E9" s="95">
        <v>556</v>
      </c>
      <c r="F9" s="88">
        <f t="shared" si="0"/>
        <v>611.6</v>
      </c>
      <c r="G9" s="100">
        <v>18500</v>
      </c>
      <c r="H9"/>
      <c r="I9"/>
      <c r="J9"/>
      <c r="K9" s="116">
        <f t="shared" si="1"/>
        <v>1712480</v>
      </c>
      <c r="L9" s="78" t="s">
        <v>53</v>
      </c>
    </row>
    <row r="10" spans="1:12" s="91" customFormat="1" x14ac:dyDescent="0.25">
      <c r="A10" s="87">
        <v>9</v>
      </c>
      <c r="B10" s="87">
        <v>301</v>
      </c>
      <c r="C10" s="87">
        <v>3</v>
      </c>
      <c r="D10" s="87" t="s">
        <v>25</v>
      </c>
      <c r="E10" s="94">
        <v>556</v>
      </c>
      <c r="F10" s="88">
        <f t="shared" si="0"/>
        <v>611.6</v>
      </c>
      <c r="G10" s="100">
        <v>18500</v>
      </c>
      <c r="H10"/>
      <c r="I10"/>
      <c r="J10"/>
      <c r="K10" s="116">
        <f t="shared" si="1"/>
        <v>1712480</v>
      </c>
      <c r="L10" s="78" t="s">
        <v>53</v>
      </c>
    </row>
    <row r="11" spans="1:12" s="91" customFormat="1" x14ac:dyDescent="0.25">
      <c r="A11" s="87">
        <v>10</v>
      </c>
      <c r="B11" s="87">
        <v>302</v>
      </c>
      <c r="C11" s="87">
        <v>3</v>
      </c>
      <c r="D11" s="87" t="s">
        <v>25</v>
      </c>
      <c r="E11" s="95">
        <v>579</v>
      </c>
      <c r="F11" s="88">
        <f t="shared" si="0"/>
        <v>636.90000000000009</v>
      </c>
      <c r="G11" s="100">
        <v>18500</v>
      </c>
      <c r="H11"/>
      <c r="I11"/>
      <c r="J11"/>
      <c r="K11" s="116">
        <f t="shared" si="1"/>
        <v>1783320.0000000002</v>
      </c>
      <c r="L11" s="78" t="s">
        <v>53</v>
      </c>
    </row>
    <row r="12" spans="1:12" s="91" customFormat="1" x14ac:dyDescent="0.25">
      <c r="A12" s="87">
        <v>11</v>
      </c>
      <c r="B12" s="87">
        <v>303</v>
      </c>
      <c r="C12" s="87">
        <v>3</v>
      </c>
      <c r="D12" s="87" t="s">
        <v>25</v>
      </c>
      <c r="E12" s="95">
        <v>579</v>
      </c>
      <c r="F12" s="88">
        <f t="shared" si="0"/>
        <v>636.90000000000009</v>
      </c>
      <c r="G12" s="100">
        <v>18500</v>
      </c>
      <c r="H12"/>
      <c r="I12"/>
      <c r="J12"/>
      <c r="K12" s="116">
        <f t="shared" si="1"/>
        <v>1783320.0000000002</v>
      </c>
      <c r="L12" s="78" t="s">
        <v>53</v>
      </c>
    </row>
    <row r="13" spans="1:12" s="91" customFormat="1" x14ac:dyDescent="0.25">
      <c r="A13" s="87">
        <v>12</v>
      </c>
      <c r="B13" s="87">
        <v>304</v>
      </c>
      <c r="C13" s="87">
        <v>3</v>
      </c>
      <c r="D13" s="87" t="s">
        <v>25</v>
      </c>
      <c r="E13" s="95">
        <v>556</v>
      </c>
      <c r="F13" s="88">
        <f t="shared" si="0"/>
        <v>611.6</v>
      </c>
      <c r="G13" s="100">
        <v>18500</v>
      </c>
      <c r="H13"/>
      <c r="I13"/>
      <c r="J13"/>
      <c r="K13" s="116">
        <f t="shared" si="1"/>
        <v>1712480</v>
      </c>
      <c r="L13" s="78" t="s">
        <v>53</v>
      </c>
    </row>
    <row r="14" spans="1:12" s="91" customFormat="1" x14ac:dyDescent="0.25">
      <c r="A14" s="87">
        <v>13</v>
      </c>
      <c r="B14" s="87">
        <v>401</v>
      </c>
      <c r="C14" s="87">
        <v>4</v>
      </c>
      <c r="D14" s="87" t="s">
        <v>25</v>
      </c>
      <c r="E14" s="94">
        <v>556</v>
      </c>
      <c r="F14" s="88">
        <f t="shared" si="0"/>
        <v>611.6</v>
      </c>
      <c r="G14" s="100">
        <v>18500</v>
      </c>
      <c r="H14"/>
      <c r="I14"/>
      <c r="J14"/>
      <c r="K14" s="116">
        <f t="shared" si="1"/>
        <v>1712480</v>
      </c>
      <c r="L14" s="78" t="s">
        <v>53</v>
      </c>
    </row>
    <row r="15" spans="1:12" s="91" customFormat="1" x14ac:dyDescent="0.25">
      <c r="A15" s="87">
        <v>14</v>
      </c>
      <c r="B15" s="87">
        <v>402</v>
      </c>
      <c r="C15" s="87">
        <v>4</v>
      </c>
      <c r="D15" s="87" t="s">
        <v>25</v>
      </c>
      <c r="E15" s="95">
        <v>579</v>
      </c>
      <c r="F15" s="88">
        <f t="shared" si="0"/>
        <v>636.90000000000009</v>
      </c>
      <c r="G15" s="100">
        <v>18500</v>
      </c>
      <c r="H15"/>
      <c r="I15"/>
      <c r="J15"/>
      <c r="K15" s="116">
        <f t="shared" si="1"/>
        <v>1783320.0000000002</v>
      </c>
      <c r="L15" s="78" t="s">
        <v>53</v>
      </c>
    </row>
    <row r="16" spans="1:12" s="91" customFormat="1" x14ac:dyDescent="0.25">
      <c r="A16" s="87">
        <v>15</v>
      </c>
      <c r="B16" s="87">
        <v>403</v>
      </c>
      <c r="C16" s="87">
        <v>4</v>
      </c>
      <c r="D16" s="87" t="s">
        <v>25</v>
      </c>
      <c r="E16" s="95">
        <v>579</v>
      </c>
      <c r="F16" s="88">
        <f t="shared" si="0"/>
        <v>636.90000000000009</v>
      </c>
      <c r="G16" s="100">
        <v>18500</v>
      </c>
      <c r="H16"/>
      <c r="I16"/>
      <c r="J16"/>
      <c r="K16" s="116">
        <f t="shared" si="1"/>
        <v>1783320.0000000002</v>
      </c>
      <c r="L16" s="78" t="s">
        <v>53</v>
      </c>
    </row>
    <row r="17" spans="1:12" s="91" customFormat="1" x14ac:dyDescent="0.25">
      <c r="A17" s="87">
        <v>16</v>
      </c>
      <c r="B17" s="87">
        <v>404</v>
      </c>
      <c r="C17" s="87">
        <v>4</v>
      </c>
      <c r="D17" s="87" t="s">
        <v>25</v>
      </c>
      <c r="E17" s="95">
        <v>556</v>
      </c>
      <c r="F17" s="88">
        <f t="shared" si="0"/>
        <v>611.6</v>
      </c>
      <c r="G17" s="100">
        <v>18500</v>
      </c>
      <c r="H17"/>
      <c r="I17"/>
      <c r="J17"/>
      <c r="K17" s="116">
        <f t="shared" si="1"/>
        <v>1712480</v>
      </c>
      <c r="L17" s="78" t="s">
        <v>53</v>
      </c>
    </row>
    <row r="18" spans="1:12" s="91" customFormat="1" x14ac:dyDescent="0.25">
      <c r="A18" s="87">
        <v>17</v>
      </c>
      <c r="B18" s="87">
        <v>501</v>
      </c>
      <c r="C18" s="87">
        <v>5</v>
      </c>
      <c r="D18" s="87" t="s">
        <v>25</v>
      </c>
      <c r="E18" s="94">
        <v>556</v>
      </c>
      <c r="F18" s="88">
        <f t="shared" si="0"/>
        <v>611.6</v>
      </c>
      <c r="G18" s="100">
        <v>18500</v>
      </c>
      <c r="H18"/>
      <c r="I18"/>
      <c r="J18"/>
      <c r="K18" s="116">
        <f t="shared" si="1"/>
        <v>1712480</v>
      </c>
      <c r="L18" s="78" t="s">
        <v>53</v>
      </c>
    </row>
    <row r="19" spans="1:12" s="91" customFormat="1" x14ac:dyDescent="0.25">
      <c r="A19" s="87">
        <v>18</v>
      </c>
      <c r="B19" s="87">
        <v>502</v>
      </c>
      <c r="C19" s="87">
        <v>5</v>
      </c>
      <c r="D19" s="87" t="s">
        <v>25</v>
      </c>
      <c r="E19" s="95">
        <v>579</v>
      </c>
      <c r="F19" s="88">
        <f t="shared" si="0"/>
        <v>636.90000000000009</v>
      </c>
      <c r="G19" s="100">
        <v>18500</v>
      </c>
      <c r="H19"/>
      <c r="I19"/>
      <c r="J19"/>
      <c r="K19" s="116">
        <f t="shared" si="1"/>
        <v>1783320.0000000002</v>
      </c>
      <c r="L19" s="78" t="s">
        <v>53</v>
      </c>
    </row>
    <row r="20" spans="1:12" s="91" customFormat="1" x14ac:dyDescent="0.25">
      <c r="A20" s="87">
        <v>19</v>
      </c>
      <c r="B20" s="87">
        <v>503</v>
      </c>
      <c r="C20" s="87">
        <v>5</v>
      </c>
      <c r="D20" s="87" t="s">
        <v>25</v>
      </c>
      <c r="E20" s="95">
        <v>579</v>
      </c>
      <c r="F20" s="88">
        <f t="shared" si="0"/>
        <v>636.90000000000009</v>
      </c>
      <c r="G20" s="100">
        <v>18500</v>
      </c>
      <c r="H20"/>
      <c r="I20"/>
      <c r="J20"/>
      <c r="K20" s="116">
        <f t="shared" si="1"/>
        <v>1783320.0000000002</v>
      </c>
      <c r="L20" s="78" t="s">
        <v>53</v>
      </c>
    </row>
    <row r="21" spans="1:12" s="91" customFormat="1" x14ac:dyDescent="0.25">
      <c r="A21" s="87">
        <v>20</v>
      </c>
      <c r="B21" s="87">
        <v>504</v>
      </c>
      <c r="C21" s="87">
        <v>5</v>
      </c>
      <c r="D21" s="87" t="s">
        <v>25</v>
      </c>
      <c r="E21" s="95">
        <v>577</v>
      </c>
      <c r="F21" s="88">
        <f t="shared" si="0"/>
        <v>634.70000000000005</v>
      </c>
      <c r="G21" s="100">
        <v>18500</v>
      </c>
      <c r="H21"/>
      <c r="I21"/>
      <c r="J21"/>
      <c r="K21" s="116">
        <f t="shared" si="1"/>
        <v>1777160.0000000002</v>
      </c>
      <c r="L21" s="78" t="s">
        <v>53</v>
      </c>
    </row>
    <row r="22" spans="1:12" s="104" customFormat="1" ht="16.5" x14ac:dyDescent="0.25">
      <c r="A22" s="119" t="s">
        <v>34</v>
      </c>
      <c r="B22" s="120"/>
      <c r="C22" s="120"/>
      <c r="D22" s="120"/>
      <c r="E22" s="19">
        <f>SUM(E2:E21)</f>
        <v>11371</v>
      </c>
      <c r="F22" s="19">
        <f>SUM(F2:F21)</f>
        <v>12508.1</v>
      </c>
      <c r="G22" s="23"/>
      <c r="H22" s="105">
        <f>SUM(H2:H21)</f>
        <v>0</v>
      </c>
      <c r="I22" s="105">
        <f>SUM(I2:I21)</f>
        <v>0</v>
      </c>
      <c r="J22" s="114"/>
      <c r="K22" s="117">
        <f>SUM(K2:K21)</f>
        <v>35022680</v>
      </c>
      <c r="L22" s="113"/>
    </row>
  </sheetData>
  <mergeCells count="1">
    <mergeCell ref="A22:D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zoomScale="115" zoomScaleNormal="115" workbookViewId="0">
      <selection activeCell="J11" sqref="J11"/>
    </sheetView>
  </sheetViews>
  <sheetFormatPr defaultRowHeight="15" x14ac:dyDescent="0.25"/>
  <cols>
    <col min="1" max="1" width="9.140625" style="9"/>
    <col min="2" max="2" width="17.5703125" style="11" customWidth="1"/>
    <col min="3" max="3" width="13.7109375" style="11" customWidth="1"/>
    <col min="4" max="4" width="10.42578125" style="11" customWidth="1"/>
    <col min="5" max="6" width="9.140625" style="11"/>
    <col min="7" max="7" width="20.5703125" style="11" customWidth="1"/>
    <col min="8" max="8" width="17.42578125" style="11" customWidth="1"/>
    <col min="10" max="10" width="19.42578125" customWidth="1"/>
  </cols>
  <sheetData>
    <row r="1" spans="1:12" x14ac:dyDescent="0.25">
      <c r="A1" s="20" t="s">
        <v>6</v>
      </c>
      <c r="B1" s="21" t="s">
        <v>12</v>
      </c>
      <c r="C1" s="21"/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1"/>
      <c r="J1" s="1"/>
      <c r="K1" s="1"/>
      <c r="L1" s="1"/>
    </row>
    <row r="2" spans="1:12" ht="59.25" customHeight="1" x14ac:dyDescent="0.25">
      <c r="A2" s="156">
        <v>1</v>
      </c>
      <c r="B2" s="149" t="s">
        <v>66</v>
      </c>
      <c r="C2" s="155" t="s">
        <v>68</v>
      </c>
      <c r="D2" s="145">
        <f>7</f>
        <v>7</v>
      </c>
      <c r="E2" s="80">
        <v>2663</v>
      </c>
      <c r="F2" s="80">
        <v>2929</v>
      </c>
      <c r="G2" s="152">
        <f>'A Wing (Sale)'!H9</f>
        <v>55923000</v>
      </c>
      <c r="H2" s="152">
        <f>'A Wing (Sale)'!I9</f>
        <v>58719150</v>
      </c>
      <c r="I2" s="1"/>
      <c r="J2" s="1"/>
      <c r="K2" s="1"/>
      <c r="L2" s="1"/>
    </row>
    <row r="3" spans="1:12" ht="68.25" customHeight="1" x14ac:dyDescent="0.25">
      <c r="A3" s="157"/>
      <c r="B3" s="149" t="s">
        <v>67</v>
      </c>
      <c r="C3" s="155" t="s">
        <v>69</v>
      </c>
      <c r="D3" s="145">
        <f>13+7</f>
        <v>20</v>
      </c>
      <c r="E3" s="80">
        <v>5136</v>
      </c>
      <c r="F3" s="153">
        <v>5650</v>
      </c>
      <c r="G3" s="151">
        <v>0</v>
      </c>
      <c r="H3" s="151">
        <v>0</v>
      </c>
      <c r="I3" s="1"/>
      <c r="J3" s="1"/>
      <c r="K3" s="1"/>
      <c r="L3" s="1"/>
    </row>
    <row r="4" spans="1:12" ht="27.75" customHeight="1" x14ac:dyDescent="0.25">
      <c r="A4" s="146" t="s">
        <v>70</v>
      </c>
      <c r="B4" s="147"/>
      <c r="C4" s="148"/>
      <c r="D4" s="143">
        <f t="shared" ref="D4:F4" si="0">SUM(D2:D3)</f>
        <v>27</v>
      </c>
      <c r="E4" s="150">
        <f t="shared" si="0"/>
        <v>7799</v>
      </c>
      <c r="F4" s="150">
        <f t="shared" si="0"/>
        <v>8579</v>
      </c>
      <c r="G4" s="154">
        <f t="shared" ref="G4:H4" si="1">SUM(G2:G3)</f>
        <v>55923000</v>
      </c>
      <c r="H4" s="154">
        <f t="shared" si="1"/>
        <v>58719150</v>
      </c>
      <c r="I4" s="1"/>
      <c r="J4" s="1"/>
      <c r="K4" s="1"/>
      <c r="L4" s="1"/>
    </row>
    <row r="5" spans="1:12" ht="26.25" customHeight="1" x14ac:dyDescent="0.25">
      <c r="A5" s="156">
        <v>2</v>
      </c>
      <c r="B5" s="143" t="s">
        <v>73</v>
      </c>
      <c r="C5" s="144" t="s">
        <v>71</v>
      </c>
      <c r="D5" s="145">
        <v>36</v>
      </c>
      <c r="E5" s="80">
        <v>15084</v>
      </c>
      <c r="F5" s="153">
        <v>16592</v>
      </c>
      <c r="G5" s="164">
        <v>316764000</v>
      </c>
      <c r="H5" s="165">
        <v>332602200</v>
      </c>
      <c r="I5" s="1"/>
      <c r="J5" s="1"/>
      <c r="K5" s="1"/>
      <c r="L5" s="1"/>
    </row>
    <row r="6" spans="1:12" ht="44.25" customHeight="1" x14ac:dyDescent="0.25">
      <c r="A6" s="157"/>
      <c r="B6" s="143" t="s">
        <v>74</v>
      </c>
      <c r="C6" s="144" t="s">
        <v>72</v>
      </c>
      <c r="D6" s="145">
        <v>4</v>
      </c>
      <c r="E6" s="80">
        <v>1676</v>
      </c>
      <c r="F6" s="153">
        <v>1844</v>
      </c>
      <c r="G6" s="145">
        <v>0</v>
      </c>
      <c r="H6" s="145">
        <v>0</v>
      </c>
      <c r="I6" s="1"/>
      <c r="J6" s="1"/>
      <c r="K6" s="1"/>
      <c r="L6" s="1"/>
    </row>
    <row r="7" spans="1:12" ht="15.75" x14ac:dyDescent="0.25">
      <c r="A7" s="146" t="s">
        <v>70</v>
      </c>
      <c r="B7" s="147"/>
      <c r="C7" s="148"/>
      <c r="D7" s="143">
        <f t="shared" ref="D7" si="2">SUM(D5:D6)</f>
        <v>40</v>
      </c>
      <c r="E7" s="150">
        <f t="shared" ref="E7" si="3">SUM(E5:E6)</f>
        <v>16760</v>
      </c>
      <c r="F7" s="150">
        <f t="shared" ref="F7" si="4">SUM(F5:F6)</f>
        <v>18436</v>
      </c>
      <c r="G7" s="154">
        <f t="shared" ref="G7" si="5">SUM(G5:G6)</f>
        <v>316764000</v>
      </c>
      <c r="H7" s="154">
        <f t="shared" ref="H7" si="6">SUM(H5:H6)</f>
        <v>332602200</v>
      </c>
      <c r="I7" s="1"/>
      <c r="J7" s="2"/>
      <c r="K7" s="1"/>
      <c r="L7" s="1"/>
    </row>
    <row r="8" spans="1:12" ht="15.75" x14ac:dyDescent="0.25">
      <c r="A8" s="159"/>
      <c r="B8" s="160"/>
      <c r="C8" s="161"/>
      <c r="D8" s="143"/>
      <c r="E8" s="150"/>
      <c r="F8" s="150"/>
      <c r="G8" s="154"/>
      <c r="H8" s="154"/>
      <c r="I8" s="1"/>
      <c r="J8" s="2"/>
      <c r="K8" s="1"/>
      <c r="L8" s="1"/>
    </row>
    <row r="9" spans="1:12" ht="18.75" x14ac:dyDescent="0.25">
      <c r="A9" s="158" t="s">
        <v>75</v>
      </c>
      <c r="B9" s="158"/>
      <c r="C9" s="158"/>
      <c r="D9" s="162">
        <f>D4+D7</f>
        <v>67</v>
      </c>
      <c r="E9" s="162">
        <f>E4+E7</f>
        <v>24559</v>
      </c>
      <c r="F9" s="162">
        <f>F4+F7</f>
        <v>27015</v>
      </c>
      <c r="G9" s="163">
        <f>G4+G7</f>
        <v>372687000</v>
      </c>
      <c r="H9" s="163">
        <f>H4+H7</f>
        <v>391321350</v>
      </c>
      <c r="I9" s="1"/>
      <c r="J9" s="3"/>
      <c r="K9" s="1"/>
      <c r="L9" s="1"/>
    </row>
    <row r="10" spans="1:12" x14ac:dyDescent="0.25">
      <c r="A10" s="22"/>
      <c r="I10" s="1"/>
      <c r="J10" s="1"/>
    </row>
    <row r="11" spans="1:12" x14ac:dyDescent="0.25">
      <c r="J11" s="166">
        <f>F9*2800</f>
        <v>75642000</v>
      </c>
    </row>
  </sheetData>
  <mergeCells count="5">
    <mergeCell ref="A4:C4"/>
    <mergeCell ref="A5:A6"/>
    <mergeCell ref="A2:A3"/>
    <mergeCell ref="A7:C7"/>
    <mergeCell ref="A9:C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AI60"/>
  <sheetViews>
    <sheetView topLeftCell="M30" zoomScale="115" zoomScaleNormal="115" workbookViewId="0">
      <selection activeCell="AC40" sqref="AC40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  <col min="25" max="25" width="7.42578125" customWidth="1"/>
    <col min="26" max="26" width="5.42578125" customWidth="1"/>
    <col min="27" max="27" width="16.42578125" customWidth="1"/>
    <col min="29" max="29" width="9.42578125" bestFit="1" customWidth="1"/>
  </cols>
  <sheetData>
    <row r="3" spans="4:35" ht="21" x14ac:dyDescent="0.35">
      <c r="D3" s="28"/>
      <c r="Z3" s="29"/>
      <c r="AA3" s="29"/>
      <c r="AB3" s="29"/>
      <c r="AC3" s="29"/>
      <c r="AD3" s="29"/>
    </row>
    <row r="4" spans="4:35" ht="16.5" x14ac:dyDescent="0.25">
      <c r="T4" s="29"/>
      <c r="U4" s="29"/>
      <c r="V4" s="29"/>
      <c r="W4" s="29"/>
      <c r="X4" s="29"/>
      <c r="Z4" s="47"/>
      <c r="AA4" s="47"/>
      <c r="AB4" s="47"/>
      <c r="AD4" s="47"/>
    </row>
    <row r="5" spans="4:35" ht="16.5" x14ac:dyDescent="0.25">
      <c r="Q5" s="29"/>
      <c r="R5" s="29"/>
      <c r="S5" s="29"/>
      <c r="T5" s="30"/>
      <c r="U5" s="30"/>
      <c r="V5" s="31"/>
      <c r="W5" s="12"/>
      <c r="X5" s="30"/>
      <c r="Z5" s="47"/>
      <c r="AA5" s="47"/>
      <c r="AB5" s="47"/>
      <c r="AD5" s="47"/>
    </row>
    <row r="6" spans="4:35" ht="16.5" x14ac:dyDescent="0.25">
      <c r="Q6" s="32"/>
      <c r="R6" s="32"/>
      <c r="S6" s="32"/>
      <c r="T6" s="30"/>
      <c r="U6" s="30"/>
      <c r="V6" s="31"/>
      <c r="W6" s="12"/>
      <c r="X6" s="30"/>
      <c r="Z6" s="47"/>
      <c r="AA6" s="47"/>
      <c r="AB6" s="47"/>
      <c r="AD6" s="47"/>
    </row>
    <row r="7" spans="4:35" ht="16.5" x14ac:dyDescent="0.25">
      <c r="Q7" s="32"/>
      <c r="R7" s="32"/>
      <c r="S7" s="32"/>
      <c r="T7" s="30"/>
      <c r="U7" s="30"/>
      <c r="V7" s="31"/>
      <c r="W7" s="12"/>
      <c r="X7" s="30"/>
      <c r="Z7" s="47"/>
      <c r="AA7" s="47"/>
      <c r="AB7" s="47"/>
      <c r="AD7" s="47"/>
    </row>
    <row r="8" spans="4:35" ht="16.5" x14ac:dyDescent="0.25">
      <c r="Q8" s="32"/>
      <c r="R8" s="32"/>
      <c r="S8" s="32"/>
      <c r="T8" s="33"/>
      <c r="U8" s="34"/>
      <c r="V8" s="35"/>
      <c r="W8" s="36"/>
      <c r="X8" s="35"/>
      <c r="Z8" s="47"/>
      <c r="AA8" s="47"/>
      <c r="AB8" s="47"/>
      <c r="AD8" s="47"/>
    </row>
    <row r="9" spans="4:35" ht="16.5" x14ac:dyDescent="0.3">
      <c r="Q9" s="32"/>
      <c r="R9" s="32"/>
      <c r="S9" s="32"/>
      <c r="T9" s="33"/>
      <c r="U9" s="32"/>
      <c r="V9" s="37"/>
      <c r="W9" s="36"/>
      <c r="X9" s="37"/>
      <c r="Z9" s="50">
        <v>1</v>
      </c>
      <c r="AA9" s="50" t="s">
        <v>35</v>
      </c>
      <c r="AB9" s="50">
        <v>17.86</v>
      </c>
      <c r="AC9" s="54">
        <f>AB9*10.764</f>
        <v>192.24503999999999</v>
      </c>
      <c r="AD9" s="50">
        <v>6</v>
      </c>
      <c r="AE9" s="38"/>
      <c r="AF9" s="38"/>
      <c r="AG9" s="39"/>
      <c r="AH9" s="38"/>
      <c r="AI9" s="38"/>
    </row>
    <row r="10" spans="4:35" ht="16.5" x14ac:dyDescent="0.3">
      <c r="Q10" s="40"/>
      <c r="R10" s="40"/>
      <c r="S10" s="40"/>
      <c r="T10" s="32"/>
      <c r="U10" s="32"/>
      <c r="V10" s="37"/>
      <c r="W10" s="36"/>
      <c r="X10" s="37"/>
      <c r="Y10" s="41"/>
      <c r="Z10" s="50">
        <v>2</v>
      </c>
      <c r="AA10" s="50" t="s">
        <v>35</v>
      </c>
      <c r="AB10" s="50">
        <v>17.89</v>
      </c>
      <c r="AC10" s="54">
        <f t="shared" ref="AC10:AC18" si="0">AB10*10.764</f>
        <v>192.56796</v>
      </c>
      <c r="AD10" s="50">
        <v>5</v>
      </c>
      <c r="AE10" s="38"/>
      <c r="AF10" s="38"/>
      <c r="AG10" s="39"/>
      <c r="AH10" s="38"/>
      <c r="AI10" s="38"/>
    </row>
    <row r="11" spans="4:35" ht="16.5" x14ac:dyDescent="0.3">
      <c r="T11" s="37"/>
      <c r="U11" s="37"/>
      <c r="V11" s="37"/>
      <c r="W11" s="36"/>
      <c r="X11" s="37"/>
      <c r="Y11" s="42"/>
      <c r="Z11" s="50">
        <v>3</v>
      </c>
      <c r="AA11" s="50" t="s">
        <v>36</v>
      </c>
      <c r="AB11" s="50">
        <v>37.380000000000003</v>
      </c>
      <c r="AC11" s="54">
        <f t="shared" si="0"/>
        <v>402.35831999999999</v>
      </c>
      <c r="AD11" s="50">
        <v>2</v>
      </c>
      <c r="AE11" s="38"/>
      <c r="AF11" s="38"/>
      <c r="AG11" s="39"/>
      <c r="AH11" s="38"/>
      <c r="AI11" s="38"/>
    </row>
    <row r="12" spans="4:35" ht="16.5" x14ac:dyDescent="0.3">
      <c r="T12" s="37"/>
      <c r="U12" s="37"/>
      <c r="V12" s="37"/>
      <c r="W12" s="36"/>
      <c r="X12" s="37"/>
      <c r="Y12" s="42"/>
      <c r="Z12" s="50">
        <v>4</v>
      </c>
      <c r="AA12" s="50" t="s">
        <v>36</v>
      </c>
      <c r="AB12" s="50">
        <v>45.08</v>
      </c>
      <c r="AC12" s="54">
        <f t="shared" si="0"/>
        <v>485.24111999999997</v>
      </c>
      <c r="AD12" s="50">
        <v>1</v>
      </c>
      <c r="AE12" s="38"/>
      <c r="AF12" s="38"/>
      <c r="AG12" s="39"/>
      <c r="AH12" s="38"/>
      <c r="AI12" s="38"/>
    </row>
    <row r="13" spans="4:35" ht="16.5" x14ac:dyDescent="0.3">
      <c r="T13" s="37"/>
      <c r="U13" s="37"/>
      <c r="V13" s="37"/>
      <c r="W13" s="36"/>
      <c r="X13" s="37"/>
      <c r="Y13" s="42"/>
      <c r="Z13" s="50">
        <v>5</v>
      </c>
      <c r="AA13" s="50" t="s">
        <v>37</v>
      </c>
      <c r="AB13" s="50">
        <v>18.39</v>
      </c>
      <c r="AC13" s="54">
        <f t="shared" si="0"/>
        <v>197.94996</v>
      </c>
      <c r="AD13" s="50">
        <v>3</v>
      </c>
      <c r="AE13" s="38"/>
      <c r="AF13" s="38"/>
      <c r="AG13" s="39"/>
      <c r="AH13" s="38"/>
      <c r="AI13" s="38"/>
    </row>
    <row r="14" spans="4:35" ht="16.5" x14ac:dyDescent="0.3">
      <c r="T14" s="37"/>
      <c r="U14" s="37"/>
      <c r="V14" s="37"/>
      <c r="W14" s="36"/>
      <c r="X14" s="37"/>
      <c r="Y14" s="42"/>
      <c r="Z14" s="50">
        <v>6</v>
      </c>
      <c r="AA14" s="50" t="s">
        <v>20</v>
      </c>
      <c r="AB14" s="50">
        <v>43.03</v>
      </c>
      <c r="AC14" s="54">
        <f t="shared" si="0"/>
        <v>463.17491999999999</v>
      </c>
      <c r="AD14" s="50">
        <v>4</v>
      </c>
      <c r="AE14" s="38"/>
      <c r="AF14" s="38"/>
      <c r="AG14" s="39"/>
      <c r="AH14" s="38"/>
      <c r="AI14" s="38"/>
    </row>
    <row r="15" spans="4:35" ht="16.5" x14ac:dyDescent="0.3">
      <c r="T15" s="37"/>
      <c r="U15" s="37"/>
      <c r="V15" s="37"/>
      <c r="W15" s="36"/>
      <c r="X15" s="37"/>
      <c r="Y15" s="42"/>
      <c r="Z15" s="50">
        <v>7</v>
      </c>
      <c r="AA15" s="50" t="s">
        <v>36</v>
      </c>
      <c r="AB15" s="50">
        <v>38.76</v>
      </c>
      <c r="AC15" s="54">
        <f t="shared" si="0"/>
        <v>417.21263999999996</v>
      </c>
      <c r="AD15" s="50">
        <v>2</v>
      </c>
      <c r="AE15" s="38"/>
      <c r="AF15" s="38"/>
      <c r="AG15" s="39"/>
      <c r="AH15" s="38"/>
      <c r="AI15" s="38"/>
    </row>
    <row r="16" spans="4:35" ht="16.5" x14ac:dyDescent="0.3">
      <c r="T16" s="37"/>
      <c r="U16" s="37"/>
      <c r="V16" s="29"/>
      <c r="W16" s="29"/>
      <c r="X16" s="29"/>
      <c r="Y16" s="29"/>
      <c r="Z16" s="50">
        <v>8</v>
      </c>
      <c r="AA16" s="50" t="s">
        <v>35</v>
      </c>
      <c r="AB16" s="50">
        <v>22.13</v>
      </c>
      <c r="AC16" s="54">
        <f t="shared" si="0"/>
        <v>238.20731999999998</v>
      </c>
      <c r="AD16" s="50">
        <v>1</v>
      </c>
      <c r="AE16" s="38"/>
      <c r="AF16" s="38"/>
      <c r="AG16" s="39"/>
      <c r="AH16" s="38"/>
      <c r="AI16" s="38"/>
    </row>
    <row r="17" spans="20:35" ht="16.5" x14ac:dyDescent="0.3">
      <c r="T17" s="30"/>
      <c r="U17" s="30"/>
      <c r="V17" s="31"/>
      <c r="W17" s="12"/>
      <c r="X17" s="30"/>
      <c r="Z17" s="50">
        <v>9</v>
      </c>
      <c r="AA17" s="50" t="s">
        <v>35</v>
      </c>
      <c r="AB17" s="50">
        <v>22.17</v>
      </c>
      <c r="AC17" s="54">
        <f t="shared" si="0"/>
        <v>238.63788</v>
      </c>
      <c r="AD17" s="50">
        <v>1</v>
      </c>
      <c r="AE17" s="38"/>
      <c r="AF17" s="38"/>
      <c r="AG17" s="39"/>
      <c r="AH17" s="38"/>
      <c r="AI17" s="38"/>
    </row>
    <row r="18" spans="20:35" ht="16.5" x14ac:dyDescent="0.3">
      <c r="T18" s="30"/>
      <c r="U18" s="30"/>
      <c r="V18" s="31"/>
      <c r="W18" s="12"/>
      <c r="X18" s="30"/>
      <c r="Z18" s="50">
        <v>10</v>
      </c>
      <c r="AA18" s="50" t="s">
        <v>36</v>
      </c>
      <c r="AB18" s="50">
        <v>24.53</v>
      </c>
      <c r="AC18" s="54">
        <f t="shared" si="0"/>
        <v>264.04091999999997</v>
      </c>
      <c r="AD18" s="50">
        <v>2</v>
      </c>
      <c r="AE18" s="38"/>
      <c r="AF18" s="38"/>
      <c r="AG18" s="39"/>
      <c r="AH18" s="38"/>
      <c r="AI18" s="38"/>
    </row>
    <row r="19" spans="20:35" ht="16.5" x14ac:dyDescent="0.25">
      <c r="T19" s="30"/>
      <c r="U19" s="30"/>
      <c r="V19" s="31"/>
      <c r="W19" s="12"/>
      <c r="X19" s="30"/>
      <c r="Z19" s="55"/>
      <c r="AA19" s="55"/>
      <c r="AB19" s="55"/>
      <c r="AC19" s="55"/>
      <c r="AD19" s="56">
        <f>SUM(AD9:AD18)</f>
        <v>27</v>
      </c>
      <c r="AE19" s="38"/>
      <c r="AF19" s="38"/>
      <c r="AG19" s="39"/>
      <c r="AH19" s="38"/>
      <c r="AI19" s="38"/>
    </row>
    <row r="20" spans="20:35" ht="16.5" x14ac:dyDescent="0.25">
      <c r="T20" s="30"/>
      <c r="U20" s="12"/>
      <c r="V20" s="30"/>
      <c r="W20" s="30"/>
      <c r="X20" s="30"/>
      <c r="AE20" s="38"/>
      <c r="AF20" s="38"/>
      <c r="AG20" s="39"/>
      <c r="AH20" s="38"/>
      <c r="AI20" s="38"/>
    </row>
    <row r="21" spans="20:35" ht="16.5" x14ac:dyDescent="0.25">
      <c r="T21" s="37"/>
      <c r="U21" s="37"/>
      <c r="V21" s="37"/>
      <c r="W21" s="36"/>
      <c r="X21" s="37"/>
      <c r="Y21" s="42"/>
      <c r="Z21" s="42"/>
      <c r="AA21" s="42"/>
      <c r="AB21" s="43"/>
      <c r="AC21" s="42"/>
      <c r="AD21" s="38"/>
      <c r="AE21" s="38"/>
      <c r="AF21" s="38"/>
      <c r="AG21" s="44"/>
      <c r="AH21" s="45"/>
      <c r="AI21" s="38"/>
    </row>
    <row r="22" spans="20:35" ht="16.5" x14ac:dyDescent="0.25">
      <c r="T22" s="37"/>
      <c r="U22" s="37"/>
      <c r="V22" s="37"/>
      <c r="W22" s="36"/>
      <c r="X22" s="37"/>
      <c r="Y22" s="42"/>
      <c r="Z22" s="42"/>
      <c r="AA22" s="42"/>
      <c r="AB22" s="43"/>
      <c r="AC22" s="42"/>
      <c r="AD22" s="38"/>
      <c r="AE22" s="38"/>
      <c r="AF22" s="38"/>
      <c r="AG22" s="39"/>
      <c r="AH22" s="46"/>
      <c r="AI22" s="38"/>
    </row>
    <row r="23" spans="20:35" ht="16.5" x14ac:dyDescent="0.25">
      <c r="T23" s="37"/>
      <c r="U23" s="37"/>
      <c r="V23" s="37"/>
      <c r="W23" s="36"/>
      <c r="X23" s="37"/>
      <c r="Y23" s="42"/>
      <c r="Z23" s="42"/>
      <c r="AA23" s="42"/>
      <c r="AB23" s="43"/>
      <c r="AC23" s="42"/>
    </row>
    <row r="24" spans="20:35" ht="16.5" x14ac:dyDescent="0.25">
      <c r="T24" s="37"/>
      <c r="U24" s="37"/>
      <c r="V24" s="37"/>
      <c r="W24" s="36"/>
      <c r="X24" s="37"/>
    </row>
    <row r="25" spans="20:35" ht="16.5" x14ac:dyDescent="0.25">
      <c r="T25" s="37"/>
      <c r="U25" s="37"/>
      <c r="V25" s="37"/>
      <c r="W25" s="36"/>
      <c r="X25" s="37"/>
    </row>
    <row r="26" spans="20:35" ht="16.5" x14ac:dyDescent="0.25">
      <c r="T26" s="37"/>
      <c r="U26" s="37"/>
      <c r="V26" s="37"/>
      <c r="W26" s="36"/>
      <c r="X26" s="37"/>
    </row>
    <row r="27" spans="20:35" ht="16.5" x14ac:dyDescent="0.25">
      <c r="T27" s="37"/>
      <c r="U27" s="37"/>
      <c r="V27" s="37"/>
      <c r="W27" s="36"/>
      <c r="X27" s="37"/>
    </row>
    <row r="28" spans="20:35" ht="16.5" x14ac:dyDescent="0.25">
      <c r="T28" s="47"/>
      <c r="U28" s="47"/>
      <c r="V28" s="47"/>
      <c r="W28" s="9"/>
      <c r="X28" s="47"/>
    </row>
    <row r="29" spans="20:35" ht="16.5" x14ac:dyDescent="0.25">
      <c r="T29" s="47"/>
      <c r="U29" s="47"/>
      <c r="V29" s="47"/>
      <c r="W29" s="9"/>
      <c r="X29" s="47"/>
    </row>
    <row r="30" spans="20:35" ht="16.5" x14ac:dyDescent="0.25">
      <c r="T30" s="47"/>
      <c r="U30" s="47"/>
      <c r="V30" s="47"/>
      <c r="W30" s="9"/>
      <c r="X30" s="47"/>
    </row>
    <row r="31" spans="20:35" x14ac:dyDescent="0.25">
      <c r="T31" s="9"/>
      <c r="U31" s="9"/>
      <c r="V31" s="9"/>
      <c r="W31" s="9"/>
      <c r="X31" s="9"/>
    </row>
    <row r="38" spans="4:30" ht="16.5" x14ac:dyDescent="0.25">
      <c r="Z38" s="49"/>
      <c r="AA38" s="49"/>
      <c r="AB38" s="49"/>
      <c r="AC38" s="49"/>
      <c r="AD38" s="49"/>
    </row>
    <row r="39" spans="4:30" ht="16.5" x14ac:dyDescent="0.25">
      <c r="Z39" s="50">
        <v>1</v>
      </c>
      <c r="AA39" s="50" t="s">
        <v>36</v>
      </c>
      <c r="AB39" s="50">
        <v>37.74</v>
      </c>
      <c r="AC39" s="51">
        <f>AB39*10.764</f>
        <v>406.23336</v>
      </c>
      <c r="AD39" s="50">
        <v>4</v>
      </c>
    </row>
    <row r="40" spans="4:30" ht="16.5" x14ac:dyDescent="0.25">
      <c r="Z40" s="50">
        <v>2</v>
      </c>
      <c r="AA40" s="50" t="s">
        <v>20</v>
      </c>
      <c r="AB40" s="50">
        <v>39.049999999999997</v>
      </c>
      <c r="AC40" s="51">
        <f>AB40*10.764</f>
        <v>420.33419999999995</v>
      </c>
      <c r="AD40" s="50">
        <v>36</v>
      </c>
    </row>
    <row r="41" spans="4:30" ht="18.75" x14ac:dyDescent="0.3">
      <c r="D41" s="48"/>
      <c r="T41" s="42"/>
      <c r="U41" s="42"/>
      <c r="V41" s="42"/>
      <c r="W41" s="42"/>
      <c r="X41" s="42"/>
      <c r="Z41" s="52"/>
      <c r="AA41" s="52"/>
      <c r="AB41" s="52"/>
      <c r="AC41" s="52"/>
      <c r="AD41" s="53">
        <f>SUM(AD39:AD40)</f>
        <v>40</v>
      </c>
    </row>
    <row r="42" spans="4:30" ht="16.5" x14ac:dyDescent="0.25">
      <c r="T42" s="42"/>
      <c r="U42" s="42"/>
      <c r="V42" s="42"/>
      <c r="W42" s="42"/>
      <c r="X42" s="42"/>
    </row>
    <row r="43" spans="4:30" ht="16.5" x14ac:dyDescent="0.25">
      <c r="T43" s="42"/>
      <c r="U43" s="42"/>
      <c r="V43" s="42"/>
      <c r="W43" s="42"/>
      <c r="X43" s="42"/>
    </row>
    <row r="46" spans="4:30" ht="16.5" x14ac:dyDescent="0.25">
      <c r="Z46" s="29"/>
      <c r="AA46" s="29"/>
      <c r="AB46" s="29"/>
      <c r="AC46" s="29"/>
      <c r="AD46" s="29"/>
    </row>
    <row r="47" spans="4:30" ht="16.5" x14ac:dyDescent="0.25">
      <c r="Z47" s="42"/>
      <c r="AA47" s="42"/>
      <c r="AB47" s="42"/>
      <c r="AC47" s="43"/>
      <c r="AD47" s="42"/>
    </row>
    <row r="48" spans="4:30" ht="16.5" x14ac:dyDescent="0.25">
      <c r="Z48" s="42"/>
      <c r="AA48" s="42"/>
      <c r="AB48" s="42"/>
      <c r="AC48" s="43"/>
      <c r="AD48" s="42"/>
    </row>
    <row r="49" spans="26:30" ht="16.5" x14ac:dyDescent="0.25">
      <c r="Z49" s="42"/>
      <c r="AA49" s="42"/>
      <c r="AB49" s="42"/>
      <c r="AC49" s="43"/>
      <c r="AD49" s="42"/>
    </row>
    <row r="50" spans="26:30" ht="16.5" x14ac:dyDescent="0.25">
      <c r="Z50" s="29"/>
      <c r="AA50" s="29"/>
      <c r="AB50" s="29"/>
      <c r="AC50" s="29"/>
      <c r="AD50" s="29"/>
    </row>
    <row r="51" spans="26:30" ht="16.5" x14ac:dyDescent="0.25">
      <c r="Z51" s="50">
        <v>1</v>
      </c>
      <c r="AA51" s="50" t="s">
        <v>38</v>
      </c>
      <c r="AB51" s="50">
        <v>51.56</v>
      </c>
      <c r="AC51" s="57">
        <f>AB51*10.764</f>
        <v>554.99184000000002</v>
      </c>
      <c r="AD51" s="50">
        <v>12</v>
      </c>
    </row>
    <row r="52" spans="26:30" ht="16.5" x14ac:dyDescent="0.25">
      <c r="Z52" s="50">
        <v>2</v>
      </c>
      <c r="AA52" s="50" t="s">
        <v>38</v>
      </c>
      <c r="AB52" s="50">
        <v>49.8</v>
      </c>
      <c r="AC52" s="57">
        <f>AB52*10.764</f>
        <v>536.04719999999998</v>
      </c>
      <c r="AD52" s="50">
        <v>8</v>
      </c>
    </row>
    <row r="53" spans="26:30" ht="16.5" x14ac:dyDescent="0.25">
      <c r="Z53" s="50"/>
      <c r="AA53" s="50"/>
      <c r="AB53" s="50"/>
      <c r="AC53" s="58"/>
      <c r="AD53" s="59">
        <f>SUM(AD51:AD52)</f>
        <v>20</v>
      </c>
    </row>
    <row r="54" spans="26:30" ht="16.5" x14ac:dyDescent="0.25">
      <c r="Z54" s="42"/>
      <c r="AA54" s="42"/>
      <c r="AB54" s="42"/>
      <c r="AC54" s="43"/>
      <c r="AD54" s="42"/>
    </row>
    <row r="55" spans="26:30" ht="16.5" x14ac:dyDescent="0.25">
      <c r="Z55" s="42"/>
      <c r="AA55" s="42"/>
      <c r="AB55" s="42"/>
      <c r="AC55" s="43"/>
      <c r="AD55" s="42"/>
    </row>
    <row r="56" spans="26:30" ht="16.5" x14ac:dyDescent="0.25">
      <c r="Z56" s="42"/>
      <c r="AA56" s="42"/>
      <c r="AB56" s="42"/>
      <c r="AC56" s="43"/>
      <c r="AD56" s="42"/>
    </row>
    <row r="57" spans="26:30" ht="16.5" x14ac:dyDescent="0.25">
      <c r="Z57" s="42"/>
      <c r="AA57" s="42"/>
      <c r="AB57" s="42"/>
      <c r="AC57" s="43"/>
      <c r="AD57" s="42"/>
    </row>
    <row r="58" spans="26:30" ht="16.5" x14ac:dyDescent="0.25">
      <c r="Z58" s="42"/>
      <c r="AA58" s="42"/>
      <c r="AB58" s="42"/>
      <c r="AC58" s="43"/>
      <c r="AD58" s="42"/>
    </row>
    <row r="59" spans="26:30" ht="16.5" x14ac:dyDescent="0.25">
      <c r="Z59" s="42"/>
      <c r="AA59" s="42"/>
      <c r="AB59" s="42"/>
      <c r="AC59" s="43"/>
      <c r="AD59" s="42"/>
    </row>
    <row r="60" spans="26:30" ht="16.5" x14ac:dyDescent="0.25">
      <c r="Z60" s="42"/>
      <c r="AA60" s="42"/>
      <c r="AB60" s="42"/>
      <c r="AC60" s="43"/>
      <c r="AD60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A Wing</vt:lpstr>
      <vt:lpstr>A Wing (Sale)</vt:lpstr>
      <vt:lpstr>A Wing (Rehab)</vt:lpstr>
      <vt:lpstr>B Wing</vt:lpstr>
      <vt:lpstr>B Wing (Sale)</vt:lpstr>
      <vt:lpstr>B Wing (Rehab)</vt:lpstr>
      <vt:lpstr>C Wing</vt:lpstr>
      <vt:lpstr>Total</vt:lpstr>
      <vt:lpstr>Rera</vt:lpstr>
      <vt:lpstr>Typical Floor</vt:lpstr>
      <vt:lpstr>IGR</vt:lpstr>
      <vt:lpstr>RR</vt:lpstr>
      <vt:lpstr>'B Wing'!Print_Area</vt:lpstr>
      <vt:lpstr>'B Wing (Rehab)'!Print_Area</vt:lpstr>
      <vt:lpstr>'B Wing (Sale)'!Print_Area</vt:lpstr>
      <vt:lpstr>'C Wing'!Print_Area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2024-07-16T09:52:34Z</dcterms:modified>
</cp:coreProperties>
</file>