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IYA KAMBLE - SBI\"/>
    </mc:Choice>
  </mc:AlternateContent>
  <xr:revisionPtr revIDLastSave="0" documentId="13_ncr:1_{F536FC72-5E4D-48A8-9D42-A5221AF8BA6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5" sheetId="17" r:id="rId5"/>
    <sheet name="Sheet4" sheetId="16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50" i="4" l="1"/>
  <c r="I45" i="4"/>
  <c r="I38" i="4"/>
  <c r="H38" i="4"/>
  <c r="H39" i="4"/>
  <c r="H40" i="4"/>
  <c r="H41" i="4"/>
  <c r="H42" i="4"/>
  <c r="H43" i="4"/>
  <c r="H45" i="4"/>
  <c r="H46" i="4"/>
  <c r="H47" i="4"/>
  <c r="H48" i="4"/>
  <c r="H49" i="4"/>
  <c r="H50" i="4"/>
  <c r="H51" i="4"/>
  <c r="H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F38" i="4"/>
  <c r="F39" i="4"/>
  <c r="F40" i="4"/>
  <c r="F41" i="4"/>
  <c r="F42" i="4"/>
  <c r="F43" i="4"/>
  <c r="F44" i="4"/>
  <c r="H44" i="4" s="1"/>
  <c r="H52" i="4" s="1"/>
  <c r="F45" i="4"/>
  <c r="F46" i="4"/>
  <c r="F47" i="4"/>
  <c r="F48" i="4"/>
  <c r="F49" i="4"/>
  <c r="F50" i="4"/>
  <c r="F51" i="4"/>
  <c r="G37" i="4"/>
  <c r="F37" i="4"/>
  <c r="Q19" i="4" l="1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<sst xmlns="http://schemas.openxmlformats.org/spreadsheetml/2006/main" count="60" uniqueCount="51">
  <si>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</si>
  <si>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</si>
  <si>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</si>
  <si>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</si>
  <si>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</si>
  <si>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</si>
  <si>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</si>
  <si>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</si>
  <si>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</si>
  <si>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</si>
  <si>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</si>
  <si>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</si>
  <si>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</si>
  <si>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</si>
  <si>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</si>
  <si>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</si>
  <si>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</si>
  <si>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</si>
  <si>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</si>
  <si>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</si>
  <si>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</si>
  <si>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</si>
  <si>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</si>
  <si>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</si>
  <si>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</si>
  <si>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</si>
  <si>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</si>
  <si>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</si>
  <si>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</si>
  <si>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</si>
  <si>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</si>
  <si>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</si>
  <si>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</si>
  <si>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</si>
  <si>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</si>
  <si>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</si>
  <si>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</si>
  <si>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</si>
  <si>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</si>
  <si>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</si>
  <si>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OC</t>
  </si>
  <si>
    <t>Hall</t>
  </si>
  <si>
    <t>bal</t>
  </si>
  <si>
    <t>Kit</t>
  </si>
  <si>
    <t>toi</t>
  </si>
  <si>
    <t>DA</t>
  </si>
  <si>
    <t>bed</t>
  </si>
  <si>
    <t>Toi</t>
  </si>
  <si>
    <t>Bal</t>
  </si>
  <si>
    <t>State Bank Of India ( RACPC Ghatkopar (West) - PRIYA KAMBLE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</si>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</sst>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1" fillId="0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591739</xdr:colOff>
      <xdr:row>41</xdr:row>
      <xdr:rowOff>143921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7CEAB8-A6C5-48E4-A3DF-9055D9758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16539" cy="74972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191718</xdr:colOff>
      <xdr:row>39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842EB4-7737-4551-98C6-C5A25AC9A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726118" cy="6868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45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95577-71C2-4039-BA03-CA7AD0C48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7440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9CD29-BFD8-4A7C-BA47-0E044097E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687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45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B7D321-D98B-4F45-83A4-70D43DDC0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7240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41</xdr:row>
      <xdr:rowOff>58175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D1C67-50FB-48FE-8461-D19B7138F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344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38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18AF8-5F64-4F4D-AC07-2F611EFD5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72685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37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F075F-CC30-4CD6-9730-0C2CA3302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039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41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88EE8-F2B1-472B-A5A9-0E2C21FC4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7830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40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6770A-AC3A-430C-B58B-7D10360AD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7"/>
  <sheetViews>
    <sheetView tabSelected="1" topLeftCell="A19" zoomScaleNormal="100" workbookViewId="0">
      <selection activeCell="U39" sqref="U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9" t="s">
        <v>35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445</v>
      </c>
      <c r="C3" s="4">
        <f>B3*1.2</f>
        <v>534</v>
      </c>
      <c r="D3" s="4">
        <f t="shared" ref="D3:D14" si="2">C3*1.2</f>
        <v>640.79999999999995</v>
      </c>
      <c r="E3" s="5">
        <f t="shared" ref="E3:E14" si="3">R3</f>
        <v>5975000</v>
      </c>
      <c r="F3" s="9">
        <f t="shared" ref="F3:F14" si="4">ROUND((E3/B3),0)</f>
        <v>13427</v>
      </c>
      <c r="G3" s="9">
        <f t="shared" ref="G3:G14" si="5">ROUND((E3/C3),0)</f>
        <v>11189</v>
      </c>
      <c r="H3" s="9">
        <f t="shared" ref="H3:H14" si="6">ROUND((E3/D3),0)</f>
        <v>9324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445</v>
      </c>
      <c r="R3" s="2">
        <v>5975000</v>
      </c>
    </row>
    <row r="4" spans="1:20" x14ac:dyDescent="0.25">
      <c r="A4" s="4">
        <f t="shared" ref="A4:A9" si="9">N4</f>
        <v>0</v>
      </c>
      <c r="B4" s="4">
        <f t="shared" ref="B4:B9" si="10">Q4</f>
        <v>450</v>
      </c>
      <c r="C4" s="4">
        <f t="shared" ref="C4:C9" si="11">B4*1.2</f>
        <v>540</v>
      </c>
      <c r="D4" s="4">
        <f t="shared" ref="D4:D9" si="12">C4*1.2</f>
        <v>648</v>
      </c>
      <c r="E4" s="5">
        <f t="shared" ref="E4:E9" si="13">R4</f>
        <v>6450000</v>
      </c>
      <c r="F4" s="9">
        <f t="shared" ref="F4:F9" si="14">ROUND((E4/B4),0)</f>
        <v>14333</v>
      </c>
      <c r="G4" s="9">
        <f t="shared" ref="G4:G9" si="15">ROUND((E4/C4),0)</f>
        <v>11944</v>
      </c>
      <c r="H4" s="9">
        <f t="shared" ref="H4:H9" si="16">ROUND((E4/D4),0)</f>
        <v>9954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450</v>
      </c>
      <c r="R4" s="2">
        <v>6450000</v>
      </c>
    </row>
    <row r="5" spans="1:20" x14ac:dyDescent="0.25">
      <c r="A5" s="4">
        <f t="shared" si="9"/>
        <v>0</v>
      </c>
      <c r="B5" s="4">
        <f t="shared" si="10"/>
        <v>620</v>
      </c>
      <c r="C5" s="4">
        <f t="shared" si="11"/>
        <v>744</v>
      </c>
      <c r="D5" s="4">
        <f t="shared" si="12"/>
        <v>892.8</v>
      </c>
      <c r="E5" s="5">
        <f t="shared" si="13"/>
        <v>9267000</v>
      </c>
      <c r="F5" s="9">
        <f t="shared" si="14"/>
        <v>14947</v>
      </c>
      <c r="G5" s="9">
        <f t="shared" si="15"/>
        <v>12456</v>
      </c>
      <c r="H5" s="9">
        <f t="shared" si="16"/>
        <v>10380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620</v>
      </c>
      <c r="R5" s="2">
        <v>9267000</v>
      </c>
    </row>
    <row r="6" spans="1:20" x14ac:dyDescent="0.25">
      <c r="A6" s="4">
        <f t="shared" si="9"/>
        <v>0</v>
      </c>
      <c r="B6" s="4">
        <f t="shared" si="10"/>
        <v>610</v>
      </c>
      <c r="C6" s="4">
        <f t="shared" si="11"/>
        <v>732</v>
      </c>
      <c r="D6" s="4">
        <f t="shared" si="12"/>
        <v>878.4</v>
      </c>
      <c r="E6" s="5">
        <f t="shared" si="13"/>
        <v>9350000</v>
      </c>
      <c r="F6" s="9">
        <f t="shared" si="14"/>
        <v>15328</v>
      </c>
      <c r="G6" s="9">
        <f t="shared" si="15"/>
        <v>12773</v>
      </c>
      <c r="H6" s="9">
        <f t="shared" si="16"/>
        <v>10644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610</v>
      </c>
      <c r="R6" s="2">
        <v>9350000</v>
      </c>
    </row>
    <row r="7" spans="1:20" x14ac:dyDescent="0.25">
      <c r="A7" s="4">
        <f t="shared" si="9"/>
        <v>0</v>
      </c>
      <c r="B7" s="4">
        <f t="shared" si="10"/>
        <v>610</v>
      </c>
      <c r="C7" s="4">
        <f t="shared" si="11"/>
        <v>732</v>
      </c>
      <c r="D7" s="4">
        <f t="shared" si="12"/>
        <v>878.4</v>
      </c>
      <c r="E7" s="5">
        <f t="shared" si="13"/>
        <v>9651000</v>
      </c>
      <c r="F7" s="9">
        <f t="shared" si="14"/>
        <v>15821</v>
      </c>
      <c r="G7" s="9">
        <f t="shared" si="15"/>
        <v>13184</v>
      </c>
      <c r="H7" s="9">
        <f t="shared" si="16"/>
        <v>10987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610</v>
      </c>
      <c r="R7" s="2">
        <v>9651000</v>
      </c>
    </row>
    <row r="8" spans="1:20" s="46" customFormat="1" x14ac:dyDescent="0.25">
      <c r="A8" s="9">
        <f t="shared" si="9"/>
        <v>0</v>
      </c>
      <c r="B8" s="9">
        <f t="shared" si="10"/>
        <v>620</v>
      </c>
      <c r="C8" s="9">
        <f t="shared" si="11"/>
        <v>744</v>
      </c>
      <c r="D8" s="9">
        <f t="shared" si="12"/>
        <v>892.8</v>
      </c>
      <c r="E8" s="45">
        <f t="shared" si="13"/>
        <v>9869000</v>
      </c>
      <c r="F8" s="9">
        <f t="shared" si="14"/>
        <v>15918</v>
      </c>
      <c r="G8" s="9">
        <f t="shared" si="15"/>
        <v>13265</v>
      </c>
      <c r="H8" s="9">
        <f t="shared" si="16"/>
        <v>11054</v>
      </c>
      <c r="I8" s="9" t="e">
        <f>#REF!</f>
        <v>#REF!</v>
      </c>
      <c r="J8" s="9">
        <f t="shared" si="17"/>
        <v>0</v>
      </c>
      <c r="O8" s="46">
        <v>0</v>
      </c>
      <c r="P8" s="46">
        <f t="shared" si="18"/>
        <v>0</v>
      </c>
      <c r="Q8" s="46">
        <v>620</v>
      </c>
      <c r="R8" s="47">
        <v>9869000</v>
      </c>
    </row>
    <row r="9" spans="1:20" s="43" customFormat="1" x14ac:dyDescent="0.25">
      <c r="A9" s="41">
        <f t="shared" si="9"/>
        <v>0</v>
      </c>
      <c r="B9" s="41">
        <f t="shared" si="10"/>
        <v>610</v>
      </c>
      <c r="C9" s="41">
        <f t="shared" si="11"/>
        <v>732</v>
      </c>
      <c r="D9" s="41">
        <f t="shared" si="12"/>
        <v>878.4</v>
      </c>
      <c r="E9" s="42">
        <f t="shared" si="13"/>
        <v>9731000</v>
      </c>
      <c r="F9" s="41">
        <f t="shared" si="14"/>
        <v>15952</v>
      </c>
      <c r="G9" s="41">
        <f t="shared" si="15"/>
        <v>13294</v>
      </c>
      <c r="H9" s="41">
        <f t="shared" si="16"/>
        <v>11078</v>
      </c>
      <c r="I9" s="41" t="e">
        <f>#REF!</f>
        <v>#REF!</v>
      </c>
      <c r="J9" s="41">
        <f t="shared" si="17"/>
        <v>0</v>
      </c>
      <c r="O9" s="43">
        <v>0</v>
      </c>
      <c r="P9" s="43">
        <f t="shared" si="18"/>
        <v>0</v>
      </c>
      <c r="Q9" s="43">
        <v>610</v>
      </c>
      <c r="R9" s="44">
        <v>9731000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9" t="s">
        <v>36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0" s="43" customFormat="1" x14ac:dyDescent="0.25">
      <c r="A16" s="41">
        <f t="shared" ref="A16:A28" si="31">N16</f>
        <v>0</v>
      </c>
      <c r="B16" s="41">
        <f t="shared" ref="B16:B28" si="32">Q16</f>
        <v>600</v>
      </c>
      <c r="C16" s="41">
        <f>B16*1.2</f>
        <v>720</v>
      </c>
      <c r="D16" s="41">
        <f t="shared" ref="D16:D28" si="33">C16*1.2</f>
        <v>864</v>
      </c>
      <c r="E16" s="42">
        <f t="shared" ref="E16:E28" si="34">R16</f>
        <v>11900000</v>
      </c>
      <c r="F16" s="41">
        <f t="shared" ref="F16:F28" si="35">ROUND((E16/B16),0)</f>
        <v>19833</v>
      </c>
      <c r="G16" s="41">
        <f t="shared" ref="G16:G28" si="36">ROUND((E16/C16),0)</f>
        <v>16528</v>
      </c>
      <c r="H16" s="41">
        <f t="shared" ref="H16:H28" si="37">ROUND((E16/D16),0)</f>
        <v>13773</v>
      </c>
      <c r="I16" s="41" t="e">
        <f>#REF!</f>
        <v>#REF!</v>
      </c>
      <c r="J16" s="41">
        <f t="shared" ref="J16:J28" si="38">S16</f>
        <v>0</v>
      </c>
      <c r="O16" s="43">
        <v>0</v>
      </c>
      <c r="P16" s="43">
        <f t="shared" ref="P16:Q28" si="39">O16/1.2</f>
        <v>0</v>
      </c>
      <c r="Q16" s="43">
        <v>600</v>
      </c>
      <c r="R16" s="44">
        <v>11900000</v>
      </c>
    </row>
    <row r="17" spans="1:24" s="43" customFormat="1" x14ac:dyDescent="0.25">
      <c r="A17" s="41">
        <f t="shared" si="31"/>
        <v>0</v>
      </c>
      <c r="B17" s="41">
        <f t="shared" si="32"/>
        <v>585</v>
      </c>
      <c r="C17" s="41">
        <f t="shared" ref="C17:C28" si="40">B17*1.2</f>
        <v>702</v>
      </c>
      <c r="D17" s="41">
        <f t="shared" si="33"/>
        <v>842.4</v>
      </c>
      <c r="E17" s="42">
        <f t="shared" si="34"/>
        <v>11900000</v>
      </c>
      <c r="F17" s="41">
        <f t="shared" si="35"/>
        <v>20342</v>
      </c>
      <c r="G17" s="41">
        <f t="shared" si="36"/>
        <v>16952</v>
      </c>
      <c r="H17" s="41">
        <f t="shared" si="37"/>
        <v>14126</v>
      </c>
      <c r="I17" s="41" t="e">
        <f>#REF!</f>
        <v>#REF!</v>
      </c>
      <c r="J17" s="41">
        <f t="shared" si="38"/>
        <v>0</v>
      </c>
      <c r="O17" s="43">
        <v>0</v>
      </c>
      <c r="P17" s="43">
        <f t="shared" si="39"/>
        <v>0</v>
      </c>
      <c r="Q17" s="43">
        <v>585</v>
      </c>
      <c r="R17" s="44">
        <v>11900000</v>
      </c>
    </row>
    <row r="18" spans="1:24" x14ac:dyDescent="0.25">
      <c r="A18" s="4">
        <f t="shared" si="31"/>
        <v>0</v>
      </c>
      <c r="B18" s="4">
        <f t="shared" si="32"/>
        <v>545</v>
      </c>
      <c r="C18" s="4">
        <f t="shared" si="40"/>
        <v>654</v>
      </c>
      <c r="D18" s="4">
        <f t="shared" si="33"/>
        <v>784.8</v>
      </c>
      <c r="E18" s="5">
        <f t="shared" si="34"/>
        <v>10000000</v>
      </c>
      <c r="F18" s="9">
        <f t="shared" si="35"/>
        <v>18349</v>
      </c>
      <c r="G18" s="9">
        <f t="shared" si="36"/>
        <v>15291</v>
      </c>
      <c r="H18" s="9">
        <f t="shared" si="37"/>
        <v>12742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545</v>
      </c>
      <c r="R18" s="2">
        <v>10000000</v>
      </c>
    </row>
    <row r="19" spans="1:24" x14ac:dyDescent="0.25">
      <c r="A19" s="4">
        <f t="shared" si="31"/>
        <v>0</v>
      </c>
      <c r="B19" s="4">
        <f t="shared" si="32"/>
        <v>0</v>
      </c>
      <c r="C19" s="4">
        <f t="shared" si="40"/>
        <v>0</v>
      </c>
      <c r="D19" s="4">
        <f t="shared" si="33"/>
        <v>0</v>
      </c>
      <c r="E19" s="5">
        <f t="shared" si="34"/>
        <v>0</v>
      </c>
      <c r="F19" s="9" t="e">
        <f t="shared" si="35"/>
        <v>#DIV/0!</v>
      </c>
      <c r="G19" s="9" t="e">
        <f t="shared" si="36"/>
        <v>#DIV/0!</v>
      </c>
      <c r="H19" s="9" t="e">
        <f t="shared" si="37"/>
        <v>#DIV/0!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f t="shared" si="39"/>
        <v>0</v>
      </c>
      <c r="R19" s="2">
        <v>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29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16000</v>
      </c>
      <c r="X31" s="22"/>
    </row>
    <row r="32" spans="1:24" ht="15.75" x14ac:dyDescent="0.25">
      <c r="E32" t="s">
        <v>39</v>
      </c>
      <c r="F32" s="7">
        <v>585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2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2:25" ht="15.75" x14ac:dyDescent="0.25">
      <c r="S34" s="10"/>
      <c r="T34" s="10"/>
      <c r="U34" s="17" t="s">
        <v>18</v>
      </c>
      <c r="V34" s="23"/>
      <c r="W34" s="24">
        <f>W35-W33</f>
        <v>54</v>
      </c>
      <c r="X34" s="24">
        <v>2018</v>
      </c>
      <c r="Y34" t="s">
        <v>40</v>
      </c>
    </row>
    <row r="35" spans="2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2:25" ht="39" customHeight="1" x14ac:dyDescent="0.25">
      <c r="B36" s="4"/>
      <c r="C36" s="4"/>
      <c r="D36" s="4"/>
      <c r="E36" s="4"/>
      <c r="F36" s="48"/>
      <c r="G36" s="4"/>
      <c r="H36" s="4"/>
      <c r="I36" s="4"/>
      <c r="J36" s="4"/>
      <c r="K36" s="4"/>
      <c r="L36" s="4"/>
      <c r="M36" s="4"/>
      <c r="N36" s="4"/>
      <c r="P36" s="50" t="s">
        <v>49</v>
      </c>
      <c r="Q36" s="50"/>
      <c r="R36" s="50"/>
      <c r="S36" s="50"/>
      <c r="T36" s="51"/>
      <c r="U36" s="21" t="s">
        <v>20</v>
      </c>
      <c r="V36" s="23"/>
      <c r="W36" s="24">
        <f>90*W33/W35</f>
        <v>9</v>
      </c>
      <c r="X36" s="24"/>
    </row>
    <row r="37" spans="2:25" ht="15.75" x14ac:dyDescent="0.25">
      <c r="B37" s="4"/>
      <c r="C37" s="4" t="s">
        <v>41</v>
      </c>
      <c r="D37" s="4">
        <v>4.57</v>
      </c>
      <c r="E37" s="4">
        <v>3.4</v>
      </c>
      <c r="F37" s="48">
        <f>D37*3.28</f>
        <v>14.989599999999999</v>
      </c>
      <c r="G37" s="4">
        <f>E37*3.28</f>
        <v>11.151999999999999</v>
      </c>
      <c r="H37" s="4">
        <f>F37*G37</f>
        <v>167.16401919999998</v>
      </c>
      <c r="I37" s="4"/>
      <c r="J37" s="4"/>
      <c r="K37" s="4"/>
      <c r="L37" s="4"/>
      <c r="M37" s="4"/>
      <c r="N37" s="4"/>
      <c r="U37" s="17"/>
      <c r="V37" s="26"/>
      <c r="W37" s="27">
        <f>W36%</f>
        <v>0.09</v>
      </c>
      <c r="X37" s="27"/>
    </row>
    <row r="38" spans="2:25" ht="15.75" x14ac:dyDescent="0.25">
      <c r="B38" s="4"/>
      <c r="C38" s="4"/>
      <c r="D38" s="4">
        <v>0.87</v>
      </c>
      <c r="E38" s="4">
        <v>2.79</v>
      </c>
      <c r="F38" s="48">
        <f t="shared" ref="F38:F51" si="52">D38*3.28</f>
        <v>2.8535999999999997</v>
      </c>
      <c r="G38" s="4">
        <f t="shared" ref="G38:G51" si="53">E38*3.28</f>
        <v>9.1511999999999993</v>
      </c>
      <c r="H38" s="4">
        <f t="shared" ref="H38:H51" si="54">F38*G38</f>
        <v>26.113864319999994</v>
      </c>
      <c r="I38" s="4">
        <f>H37+H38</f>
        <v>193.27788351999999</v>
      </c>
      <c r="J38" s="4"/>
      <c r="K38" s="4"/>
      <c r="L38" s="4"/>
      <c r="M38" s="4"/>
      <c r="N38" s="4"/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225</v>
      </c>
      <c r="X38" s="22"/>
    </row>
    <row r="39" spans="2:25" ht="15.75" x14ac:dyDescent="0.25">
      <c r="B39" s="4"/>
      <c r="C39" s="4" t="s">
        <v>42</v>
      </c>
      <c r="D39" s="4">
        <v>3.04</v>
      </c>
      <c r="E39" s="4">
        <v>0.6</v>
      </c>
      <c r="F39" s="48">
        <f t="shared" si="52"/>
        <v>9.9711999999999996</v>
      </c>
      <c r="G39" s="4">
        <f t="shared" si="53"/>
        <v>1.9679999999999997</v>
      </c>
      <c r="H39" s="4">
        <f t="shared" si="54"/>
        <v>19.623321599999997</v>
      </c>
      <c r="I39" s="4"/>
      <c r="J39" s="4"/>
      <c r="K39" s="4"/>
      <c r="L39" s="4"/>
      <c r="M39" s="4"/>
      <c r="N39" s="4"/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2:25" ht="15.75" x14ac:dyDescent="0.25">
      <c r="B40" s="4"/>
      <c r="C40" s="4" t="s">
        <v>43</v>
      </c>
      <c r="D40" s="4">
        <v>2.7</v>
      </c>
      <c r="E40" s="4">
        <v>2.04</v>
      </c>
      <c r="F40" s="48">
        <f t="shared" si="52"/>
        <v>8.8559999999999999</v>
      </c>
      <c r="G40" s="4">
        <f t="shared" si="53"/>
        <v>6.6911999999999994</v>
      </c>
      <c r="H40" s="4">
        <f t="shared" si="54"/>
        <v>59.257267199999994</v>
      </c>
      <c r="I40" s="4"/>
      <c r="J40" s="4"/>
      <c r="K40" s="4"/>
      <c r="L40" s="4"/>
      <c r="M40" s="4"/>
      <c r="N40" s="4"/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16000</v>
      </c>
      <c r="X40" s="22"/>
    </row>
    <row r="41" spans="2:25" ht="15.75" x14ac:dyDescent="0.25">
      <c r="B41" s="4"/>
      <c r="C41" s="4" t="s">
        <v>42</v>
      </c>
      <c r="D41" s="4">
        <v>2.04</v>
      </c>
      <c r="E41" s="4">
        <v>0.6</v>
      </c>
      <c r="F41" s="48">
        <f t="shared" si="52"/>
        <v>6.6911999999999994</v>
      </c>
      <c r="G41" s="4">
        <f t="shared" si="53"/>
        <v>1.9679999999999997</v>
      </c>
      <c r="H41" s="4">
        <f t="shared" si="54"/>
        <v>13.168281599999997</v>
      </c>
      <c r="I41" s="4"/>
      <c r="J41" s="4"/>
      <c r="K41" s="4"/>
      <c r="L41" s="4"/>
      <c r="M41" s="4"/>
      <c r="N41" s="4"/>
      <c r="R41" s="6" t="s">
        <v>24</v>
      </c>
      <c r="S41" s="16">
        <f>S40*90%</f>
        <v>0</v>
      </c>
      <c r="U41" s="23"/>
      <c r="V41" s="18"/>
      <c r="W41" s="19"/>
      <c r="X41" s="22"/>
    </row>
    <row r="42" spans="2:25" ht="15.75" x14ac:dyDescent="0.25">
      <c r="B42" s="4"/>
      <c r="C42" s="4" t="s">
        <v>44</v>
      </c>
      <c r="D42" s="4">
        <v>2.5</v>
      </c>
      <c r="E42" s="4">
        <v>1.1399999999999999</v>
      </c>
      <c r="F42" s="48">
        <f t="shared" si="52"/>
        <v>8.1999999999999993</v>
      </c>
      <c r="G42" s="4">
        <f t="shared" si="53"/>
        <v>3.7391999999999994</v>
      </c>
      <c r="H42" s="4">
        <f t="shared" si="54"/>
        <v>30.661439999999992</v>
      </c>
      <c r="I42" s="4"/>
      <c r="J42" s="4"/>
      <c r="K42" s="4"/>
      <c r="L42" s="4"/>
      <c r="M42" s="4"/>
      <c r="N42" s="4"/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18275</v>
      </c>
      <c r="X42" s="22"/>
    </row>
    <row r="43" spans="2:25" ht="15.75" x14ac:dyDescent="0.25">
      <c r="B43" s="4"/>
      <c r="C43" s="4" t="s">
        <v>45</v>
      </c>
      <c r="D43" s="4">
        <v>1.6</v>
      </c>
      <c r="E43" s="4">
        <v>0.9</v>
      </c>
      <c r="F43" s="48">
        <f t="shared" si="52"/>
        <v>5.2480000000000002</v>
      </c>
      <c r="G43" s="4">
        <f t="shared" si="53"/>
        <v>2.952</v>
      </c>
      <c r="H43" s="4">
        <f t="shared" si="54"/>
        <v>15.492096</v>
      </c>
      <c r="I43" s="4"/>
      <c r="J43" s="4"/>
      <c r="K43" s="4"/>
      <c r="L43" s="4"/>
      <c r="M43" s="4"/>
      <c r="N43" s="4"/>
      <c r="S43" s="10"/>
      <c r="T43" s="10"/>
      <c r="U43" s="23"/>
      <c r="V43" s="23"/>
      <c r="W43" s="24"/>
      <c r="X43" s="24"/>
    </row>
    <row r="44" spans="2:25" ht="15.75" x14ac:dyDescent="0.25">
      <c r="B44" s="4"/>
      <c r="C44" s="4" t="s">
        <v>46</v>
      </c>
      <c r="D44" s="4">
        <v>2.7</v>
      </c>
      <c r="E44" s="4">
        <v>2.2599999999999998</v>
      </c>
      <c r="F44" s="48">
        <f t="shared" si="52"/>
        <v>8.8559999999999999</v>
      </c>
      <c r="G44" s="4">
        <f t="shared" si="53"/>
        <v>7.4127999999999989</v>
      </c>
      <c r="H44" s="4">
        <f t="shared" si="54"/>
        <v>65.647756799999996</v>
      </c>
      <c r="I44" s="4"/>
      <c r="J44" s="4"/>
      <c r="K44" s="4"/>
      <c r="L44" s="4"/>
      <c r="M44" s="4"/>
      <c r="N44" s="4"/>
      <c r="S44" s="10"/>
      <c r="T44" s="10"/>
      <c r="U44" s="28" t="s">
        <v>37</v>
      </c>
      <c r="V44" s="30"/>
      <c r="W44" s="25">
        <v>585</v>
      </c>
      <c r="X44" s="24"/>
    </row>
    <row r="45" spans="2:25" ht="15.75" x14ac:dyDescent="0.25">
      <c r="B45" s="4"/>
      <c r="C45" s="4"/>
      <c r="D45" s="4">
        <v>1.37</v>
      </c>
      <c r="E45" s="4">
        <v>0.6</v>
      </c>
      <c r="F45" s="48">
        <f t="shared" si="52"/>
        <v>4.4935999999999998</v>
      </c>
      <c r="G45" s="4">
        <f t="shared" si="53"/>
        <v>1.9679999999999997</v>
      </c>
      <c r="H45" s="4">
        <f t="shared" si="54"/>
        <v>8.8434047999999983</v>
      </c>
      <c r="I45" s="4">
        <f>H44+H45</f>
        <v>74.491161599999998</v>
      </c>
      <c r="J45" s="4"/>
      <c r="K45" s="4"/>
      <c r="L45" s="4"/>
      <c r="M45" s="4"/>
      <c r="N45" s="4"/>
      <c r="P45" s="13" t="s">
        <v>29</v>
      </c>
      <c r="S45" s="10"/>
      <c r="T45" s="11"/>
      <c r="U45" s="17" t="s">
        <v>50</v>
      </c>
      <c r="V45" s="31"/>
      <c r="W45" s="32">
        <f>W42*W44+X46</f>
        <v>10690875</v>
      </c>
      <c r="X45" s="33"/>
    </row>
    <row r="46" spans="2:25" ht="15.75" x14ac:dyDescent="0.25">
      <c r="B46" s="4"/>
      <c r="C46" s="4" t="s">
        <v>42</v>
      </c>
      <c r="D46" s="4">
        <v>2.2599999999999998</v>
      </c>
      <c r="E46" s="4">
        <v>0.6</v>
      </c>
      <c r="F46" s="48">
        <f t="shared" si="52"/>
        <v>7.4127999999999989</v>
      </c>
      <c r="G46" s="4">
        <f t="shared" si="53"/>
        <v>1.9679999999999997</v>
      </c>
      <c r="H46" s="4">
        <f t="shared" si="54"/>
        <v>14.588390399999996</v>
      </c>
      <c r="I46" s="4"/>
      <c r="J46" s="4"/>
      <c r="K46" s="4"/>
      <c r="L46" s="4"/>
      <c r="M46" s="4"/>
      <c r="N46" s="4"/>
      <c r="S46" s="11"/>
      <c r="T46" s="10"/>
      <c r="U46" s="17" t="s">
        <v>24</v>
      </c>
      <c r="V46" s="23"/>
      <c r="W46" s="34">
        <f>W45*0.9</f>
        <v>9621787.5</v>
      </c>
      <c r="X46" s="35"/>
    </row>
    <row r="47" spans="2:25" ht="15.75" x14ac:dyDescent="0.25">
      <c r="B47" s="4"/>
      <c r="C47" s="4" t="s">
        <v>47</v>
      </c>
      <c r="D47" s="4">
        <v>2.4</v>
      </c>
      <c r="E47" s="4">
        <v>1.4</v>
      </c>
      <c r="F47" s="48">
        <f t="shared" si="52"/>
        <v>7.871999999999999</v>
      </c>
      <c r="G47" s="4">
        <f t="shared" si="53"/>
        <v>4.5919999999999996</v>
      </c>
      <c r="H47" s="4">
        <f t="shared" si="54"/>
        <v>36.148223999999992</v>
      </c>
      <c r="I47" s="4"/>
      <c r="J47" s="4"/>
      <c r="K47" s="4"/>
      <c r="L47" s="4"/>
      <c r="M47" s="4"/>
      <c r="N47" s="4"/>
      <c r="S47" s="10"/>
      <c r="T47" s="10"/>
      <c r="U47" s="17" t="s">
        <v>25</v>
      </c>
      <c r="V47" s="23"/>
      <c r="W47" s="34">
        <f>W45*0.8</f>
        <v>8552700</v>
      </c>
      <c r="X47" s="34"/>
    </row>
    <row r="48" spans="2:25" ht="15.75" x14ac:dyDescent="0.25">
      <c r="B48" s="4"/>
      <c r="C48" s="4" t="s">
        <v>46</v>
      </c>
      <c r="D48" s="4">
        <v>3</v>
      </c>
      <c r="E48" s="4">
        <v>3.2</v>
      </c>
      <c r="F48" s="48">
        <f t="shared" si="52"/>
        <v>9.84</v>
      </c>
      <c r="G48" s="4">
        <f t="shared" si="53"/>
        <v>10.496</v>
      </c>
      <c r="H48" s="4">
        <f t="shared" si="54"/>
        <v>103.28064000000001</v>
      </c>
      <c r="I48" s="4"/>
      <c r="J48" s="4"/>
      <c r="K48" s="4"/>
      <c r="L48" s="4"/>
      <c r="M48" s="4"/>
      <c r="N48" s="4"/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:24" ht="15.75" x14ac:dyDescent="0.25">
      <c r="B49" s="4"/>
      <c r="C49" s="4"/>
      <c r="D49" s="4">
        <v>1</v>
      </c>
      <c r="E49" s="4">
        <v>1.5</v>
      </c>
      <c r="F49" s="48">
        <f t="shared" si="52"/>
        <v>3.28</v>
      </c>
      <c r="G49" s="4">
        <f t="shared" si="53"/>
        <v>4.92</v>
      </c>
      <c r="H49" s="4">
        <f t="shared" si="54"/>
        <v>16.137599999999999</v>
      </c>
      <c r="I49" s="4"/>
      <c r="J49" s="4"/>
      <c r="K49" s="4"/>
      <c r="L49" s="4"/>
      <c r="M49" s="4"/>
      <c r="N49" s="4"/>
      <c r="U49" s="37" t="s">
        <v>26</v>
      </c>
      <c r="V49" s="38"/>
      <c r="W49" s="39">
        <f>W30*W44</f>
        <v>1462500</v>
      </c>
      <c r="X49" s="39"/>
    </row>
    <row r="50" spans="2:24" ht="15.75" x14ac:dyDescent="0.25">
      <c r="B50" s="4"/>
      <c r="C50" s="4"/>
      <c r="D50" s="4">
        <v>2.1</v>
      </c>
      <c r="E50" s="4">
        <v>0.45</v>
      </c>
      <c r="F50" s="48">
        <f t="shared" si="52"/>
        <v>6.8879999999999999</v>
      </c>
      <c r="G50" s="4">
        <f t="shared" si="53"/>
        <v>1.476</v>
      </c>
      <c r="H50" s="4">
        <f t="shared" si="54"/>
        <v>10.166687999999999</v>
      </c>
      <c r="I50" s="4">
        <f>H48+H49+H50</f>
        <v>129.58492799999999</v>
      </c>
      <c r="J50" s="4"/>
      <c r="K50" s="4"/>
      <c r="L50" s="4"/>
      <c r="M50" s="4"/>
      <c r="N50" s="4"/>
      <c r="U50" s="17" t="s">
        <v>27</v>
      </c>
      <c r="V50" s="23"/>
      <c r="W50" s="36"/>
      <c r="X50" s="36"/>
    </row>
    <row r="51" spans="2:24" ht="15.75" x14ac:dyDescent="0.25">
      <c r="B51" s="4"/>
      <c r="C51" s="4" t="s">
        <v>48</v>
      </c>
      <c r="D51" s="4">
        <v>2.4</v>
      </c>
      <c r="E51" s="4">
        <v>0.6</v>
      </c>
      <c r="F51" s="48">
        <f t="shared" si="52"/>
        <v>7.871999999999999</v>
      </c>
      <c r="G51" s="4">
        <f t="shared" si="53"/>
        <v>1.9679999999999997</v>
      </c>
      <c r="H51" s="4">
        <f t="shared" si="54"/>
        <v>15.492095999999997</v>
      </c>
      <c r="I51" s="4"/>
      <c r="J51" s="4"/>
      <c r="K51" s="4"/>
      <c r="L51" s="4"/>
      <c r="M51" s="4"/>
      <c r="N51" s="4"/>
      <c r="U51" s="40" t="s">
        <v>28</v>
      </c>
      <c r="V51" s="36"/>
      <c r="W51" s="34">
        <f>W45*0.025/12</f>
        <v>22272.65625</v>
      </c>
      <c r="X51" s="34"/>
    </row>
    <row r="52" spans="2:24" x14ac:dyDescent="0.25">
      <c r="B52" s="4"/>
      <c r="C52" s="4"/>
      <c r="D52" s="4"/>
      <c r="E52" s="4"/>
      <c r="F52" s="48"/>
      <c r="G52" s="4"/>
      <c r="H52" s="4">
        <f>SUM(H37:H51)</f>
        <v>601.78508991999979</v>
      </c>
      <c r="I52" s="4"/>
      <c r="J52" s="4"/>
      <c r="K52" s="4"/>
      <c r="L52" s="4"/>
      <c r="M52" s="4"/>
      <c r="N52" s="4"/>
    </row>
    <row r="53" spans="2:24" x14ac:dyDescent="0.25">
      <c r="B53" s="4"/>
      <c r="C53" s="4"/>
      <c r="D53" s="4"/>
      <c r="E53" s="4"/>
      <c r="F53" s="48"/>
      <c r="G53" s="4"/>
      <c r="H53" s="4"/>
      <c r="I53" s="4"/>
      <c r="J53" s="4"/>
      <c r="K53" s="4"/>
      <c r="L53" s="4"/>
      <c r="M53" s="4"/>
      <c r="N53" s="4"/>
    </row>
    <row r="54" spans="2:24" x14ac:dyDescent="0.25">
      <c r="B54" s="4"/>
      <c r="C54" s="4"/>
      <c r="D54" s="4"/>
      <c r="E54" s="4"/>
      <c r="F54" s="48"/>
      <c r="G54" s="4"/>
      <c r="H54" s="4"/>
      <c r="I54" s="4"/>
      <c r="J54" s="4"/>
      <c r="K54" s="4"/>
      <c r="L54" s="4"/>
      <c r="M54" s="4"/>
      <c r="N54" s="4"/>
    </row>
    <row r="55" spans="2:24" x14ac:dyDescent="0.25">
      <c r="B55" s="4"/>
      <c r="C55" s="4"/>
      <c r="D55" s="4"/>
      <c r="E55" s="4"/>
      <c r="F55" s="48"/>
      <c r="G55" s="4"/>
      <c r="H55" s="4"/>
      <c r="I55" s="4"/>
      <c r="J55" s="4"/>
      <c r="K55" s="4"/>
      <c r="L55" s="4"/>
      <c r="M55" s="4"/>
      <c r="N55" s="4"/>
    </row>
    <row r="56" spans="2:24" x14ac:dyDescent="0.25">
      <c r="B56" s="4"/>
      <c r="C56" s="4"/>
      <c r="D56" s="4"/>
      <c r="E56" s="4"/>
      <c r="F56" s="48"/>
      <c r="G56" s="4"/>
      <c r="H56" s="4"/>
      <c r="I56" s="4"/>
      <c r="J56" s="4"/>
      <c r="K56" s="4"/>
      <c r="L56" s="4"/>
      <c r="M56" s="4"/>
      <c r="N56" s="4"/>
    </row>
    <row r="57" spans="2:24" x14ac:dyDescent="0.25">
      <c r="B57" s="4"/>
      <c r="C57" s="4"/>
      <c r="D57" s="4"/>
      <c r="E57" s="4"/>
      <c r="F57" s="48"/>
      <c r="G57" s="4"/>
      <c r="H57" s="4"/>
      <c r="I57" s="4"/>
      <c r="J57" s="4"/>
      <c r="K57" s="4"/>
      <c r="L57" s="4"/>
      <c r="M57" s="4"/>
      <c r="N57" s="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Q11" sqref="Q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7" workbookViewId="0">
      <selection activeCell="V35" sqref="V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6" sqref="R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1" sqref="R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5" sqref="X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Sheet5</vt:lpstr>
      <vt:lpstr>Sheet4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2024-07-12T13:09:35Z</dcterms:modified>
</cp:coreProperties>
</file>