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Suresh Ramrao Itkapalle\"/>
    </mc:Choice>
  </mc:AlternateContent>
  <xr:revisionPtr revIDLastSave="0" documentId="13_ncr:1_{C77E2226-22D7-4608-AA33-2640D0E6AC9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12" i="4" l="1"/>
  <c r="I21" i="4" l="1"/>
  <c r="I20" i="4"/>
  <c r="P23" i="4" l="1"/>
  <c r="W12" i="4"/>
  <c r="J26" i="4"/>
  <c r="J25" i="4"/>
  <c r="U12" i="4"/>
  <c r="Q12" i="4"/>
  <c r="V11" i="4"/>
  <c r="W11" i="4" s="1"/>
  <c r="U11" i="4"/>
  <c r="W10" i="4"/>
  <c r="V10" i="4"/>
  <c r="U10" i="4"/>
  <c r="W9" i="4"/>
  <c r="V9" i="4"/>
  <c r="U9" i="4"/>
  <c r="H21" i="4"/>
  <c r="I26" i="4"/>
  <c r="H26" i="4"/>
  <c r="I25" i="4"/>
  <c r="H25" i="4"/>
  <c r="P12" i="4" l="1"/>
  <c r="Q11" i="4"/>
  <c r="Q10" i="4"/>
  <c r="Q9" i="4"/>
  <c r="Q8" i="4"/>
  <c r="P7" i="4"/>
  <c r="P6" i="4"/>
  <c r="P5" i="4"/>
  <c r="P4" i="4"/>
  <c r="P3" i="4"/>
  <c r="P2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<sst xmlns="http://schemas.openxmlformats.org/spreadsheetml/2006/main" count="35" uniqueCount="30">
  <si>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</si>
  <si>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</si>
  <si>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</si>
  <si>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</si>
  <si>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</si>
  <si>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</si>
  <si>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</si>
  <si>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</si>
  <si>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</si>
  <si>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</si>
  <si>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</si>
  <si>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</si>
  <si>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</si>
  <si>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Shop No. 23, Ground Floor, Emrald Plaza Block - 1 Co.-Op. Hsg. Soc. Ltd., Hiranandani Meadows, Pawar Nagar, Village - Majiwade, </t>
  </si>
  <si>
    <t>bua</t>
  </si>
  <si>
    <t>rate</t>
  </si>
  <si>
    <t>fmv</t>
  </si>
  <si>
    <t>shop no. 23 &amp; 24 merged.</t>
  </si>
  <si>
    <t xml:space="preserve">shop </t>
  </si>
  <si>
    <t>mezzanine</t>
  </si>
  <si>
    <t>emerald plaza</t>
  </si>
  <si>
    <t>14.12.23</t>
  </si>
  <si>
    <t>25.10.23</t>
  </si>
  <si>
    <t>06.07.23</t>
  </si>
  <si>
    <t>09.06.23</t>
  </si>
  <si>
    <t>ground</t>
  </si>
  <si>
    <t>72000 to 75000 on ca</t>
  </si>
  <si>
    <t>S. no. 23</t>
  </si>
  <si>
    <t>S. no. 24</t>
  </si>
  <si>
    <t>ref report = 2005 - previous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</si>
</sst>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512CD-CA2F-494F-BBF2-F397EE65C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053B2-0A25-4E38-8DC4-012C3CBA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31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339304-D222-4BA4-BC1B-3D2F0607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A67E4-A974-41C9-BD26-34D67954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7163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420435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51C71-6D1A-4A91-A70C-E3412670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64435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614EF-8070-4455-8060-FF3558A7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191803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1E857-7C42-4CC4-9F9B-34A46041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35803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45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79CD8-27D2-422E-858E-1605D2F5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210856</xdr:colOff>
      <xdr:row>48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19107-62C9-40A6-B50B-577795B8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54856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268013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8CF62-0060-4B70-9A29-B5234323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12013" cy="7849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2CB27-F2C6-4779-AD1D-88009BE4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B95EB-AC98-413D-A28C-581B0612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22EF9-1FC5-4F19-9A74-4B964CC30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3" sqref="P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4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280</v>
      </c>
      <c r="C2" s="4">
        <f>B2*1.2</f>
        <v>336</v>
      </c>
      <c r="D2" s="4">
        <f t="shared" ref="D2:D13" si="2">C2*1.2</f>
        <v>403.2</v>
      </c>
      <c r="E2" s="5">
        <f t="shared" ref="E2:E13" si="3">R2</f>
        <v>30000000</v>
      </c>
      <c r="F2" s="10">
        <f t="shared" ref="F2:F13" si="4">ROUND((E2/B2),0)</f>
        <v>107143</v>
      </c>
      <c r="G2" s="10">
        <f t="shared" ref="G2:G13" si="5">ROUND((E2/C2),0)</f>
        <v>89286</v>
      </c>
      <c r="H2" s="10">
        <f t="shared" ref="H2:H13" si="6">ROUND((E2/D2),0)</f>
        <v>74405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280</v>
      </c>
      <c r="R2" s="2">
        <v>30000000</v>
      </c>
      <c r="S2" s="8"/>
      <c r="T2" s="8"/>
    </row>
    <row r="3" spans="1:24" x14ac:dyDescent="0.25">
      <c r="A3" s="4">
        <f t="shared" si="0"/>
        <v>0</v>
      </c>
      <c r="B3" s="4">
        <f t="shared" si="1"/>
        <v>230</v>
      </c>
      <c r="C3" s="4">
        <f t="shared" ref="C3:C15" si="9">B3*1.2</f>
        <v>276</v>
      </c>
      <c r="D3" s="4">
        <f t="shared" si="2"/>
        <v>331.2</v>
      </c>
      <c r="E3" s="5">
        <f t="shared" si="3"/>
        <v>25000000</v>
      </c>
      <c r="F3" s="10">
        <f t="shared" si="4"/>
        <v>108696</v>
      </c>
      <c r="G3" s="10">
        <f t="shared" si="5"/>
        <v>90580</v>
      </c>
      <c r="H3" s="10">
        <f t="shared" si="6"/>
        <v>75483</v>
      </c>
      <c r="I3" s="4" t="e">
        <f>#REF!</f>
        <v>#REF!</v>
      </c>
      <c r="J3" s="4" t="str">
        <f t="shared" si="7"/>
        <v>emerald plaza</v>
      </c>
      <c r="O3">
        <v>0</v>
      </c>
      <c r="P3">
        <f t="shared" si="8"/>
        <v>0</v>
      </c>
      <c r="Q3">
        <v>230</v>
      </c>
      <c r="R3" s="2">
        <v>25000000</v>
      </c>
      <c r="S3" s="8" t="s">
        <v>20</v>
      </c>
      <c r="T3" s="8"/>
    </row>
    <row r="4" spans="1:24" x14ac:dyDescent="0.25">
      <c r="A4" s="4">
        <f t="shared" si="0"/>
        <v>0</v>
      </c>
      <c r="B4" s="4">
        <f t="shared" si="1"/>
        <v>350</v>
      </c>
      <c r="C4" s="4">
        <f t="shared" si="9"/>
        <v>420</v>
      </c>
      <c r="D4" s="4">
        <f t="shared" si="2"/>
        <v>504</v>
      </c>
      <c r="E4" s="16">
        <f t="shared" si="3"/>
        <v>35000000</v>
      </c>
      <c r="F4" s="10">
        <f t="shared" si="4"/>
        <v>100000</v>
      </c>
      <c r="G4" s="10">
        <f t="shared" si="5"/>
        <v>83333</v>
      </c>
      <c r="H4" s="10">
        <f t="shared" si="6"/>
        <v>69444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350</v>
      </c>
      <c r="R4" s="2">
        <v>35000000</v>
      </c>
      <c r="S4" s="8"/>
      <c r="T4" s="8"/>
    </row>
    <row r="5" spans="1:24" x14ac:dyDescent="0.25">
      <c r="A5" s="4">
        <f t="shared" si="0"/>
        <v>0</v>
      </c>
      <c r="B5" s="4">
        <f t="shared" si="1"/>
        <v>378</v>
      </c>
      <c r="C5" s="4">
        <f t="shared" si="9"/>
        <v>453.59999999999997</v>
      </c>
      <c r="D5" s="4">
        <f t="shared" si="2"/>
        <v>544.31999999999994</v>
      </c>
      <c r="E5" s="16">
        <f t="shared" si="3"/>
        <v>47500000</v>
      </c>
      <c r="F5" s="10">
        <f t="shared" si="4"/>
        <v>125661</v>
      </c>
      <c r="G5" s="10">
        <f t="shared" si="5"/>
        <v>104718</v>
      </c>
      <c r="H5" s="10">
        <f t="shared" si="6"/>
        <v>87265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378</v>
      </c>
      <c r="R5" s="2">
        <v>47500000</v>
      </c>
      <c r="S5" s="8"/>
      <c r="T5" s="8"/>
    </row>
    <row r="6" spans="1:24" x14ac:dyDescent="0.25">
      <c r="A6" s="4">
        <f t="shared" si="0"/>
        <v>0</v>
      </c>
      <c r="B6" s="4">
        <f t="shared" si="1"/>
        <v>230</v>
      </c>
      <c r="C6" s="4">
        <f t="shared" si="9"/>
        <v>276</v>
      </c>
      <c r="D6" s="4">
        <f t="shared" si="2"/>
        <v>331.2</v>
      </c>
      <c r="E6" s="16">
        <f t="shared" si="3"/>
        <v>12500000</v>
      </c>
      <c r="F6" s="10">
        <f t="shared" si="4"/>
        <v>54348</v>
      </c>
      <c r="G6" s="15">
        <f t="shared" si="5"/>
        <v>45290</v>
      </c>
      <c r="H6" s="10">
        <f t="shared" si="6"/>
        <v>37742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230</v>
      </c>
      <c r="R6" s="2">
        <v>12500000</v>
      </c>
      <c r="S6" s="8"/>
      <c r="T6" s="8"/>
    </row>
    <row r="7" spans="1:24" x14ac:dyDescent="0.25">
      <c r="A7" s="4">
        <f t="shared" si="0"/>
        <v>0</v>
      </c>
      <c r="B7" s="4">
        <f t="shared" si="1"/>
        <v>751</v>
      </c>
      <c r="C7" s="4">
        <f t="shared" si="9"/>
        <v>901.19999999999993</v>
      </c>
      <c r="D7" s="4">
        <f t="shared" si="2"/>
        <v>1081.4399999999998</v>
      </c>
      <c r="E7" s="16">
        <f t="shared" si="3"/>
        <v>80000000</v>
      </c>
      <c r="F7" s="10">
        <f t="shared" si="4"/>
        <v>106525</v>
      </c>
      <c r="G7" s="10">
        <f t="shared" si="5"/>
        <v>88771</v>
      </c>
      <c r="H7" s="10">
        <f t="shared" si="6"/>
        <v>73975</v>
      </c>
      <c r="I7" s="4" t="e">
        <f>#REF!</f>
        <v>#REF!</v>
      </c>
      <c r="J7" s="4" t="str">
        <f t="shared" si="7"/>
        <v>emerald plaza</v>
      </c>
      <c r="O7">
        <v>0</v>
      </c>
      <c r="P7">
        <f t="shared" si="8"/>
        <v>0</v>
      </c>
      <c r="Q7">
        <v>751</v>
      </c>
      <c r="R7" s="2">
        <v>80000000</v>
      </c>
      <c r="S7" s="8" t="s">
        <v>20</v>
      </c>
      <c r="T7" s="8"/>
    </row>
    <row r="8" spans="1:24" x14ac:dyDescent="0.25">
      <c r="A8" s="4">
        <f t="shared" si="0"/>
        <v>0</v>
      </c>
      <c r="B8" s="4">
        <f t="shared" si="1"/>
        <v>183.33333333333334</v>
      </c>
      <c r="C8" s="4">
        <f t="shared" si="9"/>
        <v>220</v>
      </c>
      <c r="D8" s="4">
        <f t="shared" si="2"/>
        <v>264</v>
      </c>
      <c r="E8" s="16">
        <f t="shared" si="3"/>
        <v>20000000</v>
      </c>
      <c r="F8" s="10">
        <f t="shared" si="4"/>
        <v>109091</v>
      </c>
      <c r="G8" s="10">
        <f t="shared" si="5"/>
        <v>90909</v>
      </c>
      <c r="H8" s="10">
        <f t="shared" si="6"/>
        <v>75758</v>
      </c>
      <c r="I8" s="4" t="e">
        <f>#REF!</f>
        <v>#REF!</v>
      </c>
      <c r="J8" s="4">
        <f t="shared" si="7"/>
        <v>0</v>
      </c>
      <c r="O8">
        <v>0</v>
      </c>
      <c r="P8">
        <v>220</v>
      </c>
      <c r="Q8">
        <f t="shared" ref="Q8:Q11" si="10">P8/1.2</f>
        <v>183.33333333333334</v>
      </c>
      <c r="R8" s="2">
        <v>20000000</v>
      </c>
      <c r="S8" s="8"/>
      <c r="T8" s="8"/>
    </row>
    <row r="9" spans="1:24" x14ac:dyDescent="0.25">
      <c r="A9" s="4">
        <f t="shared" si="0"/>
        <v>0</v>
      </c>
      <c r="B9" s="4">
        <f t="shared" si="1"/>
        <v>254.16666666666669</v>
      </c>
      <c r="C9" s="4">
        <f t="shared" si="9"/>
        <v>305</v>
      </c>
      <c r="D9" s="4">
        <f t="shared" si="2"/>
        <v>366</v>
      </c>
      <c r="E9" s="16">
        <f t="shared" si="3"/>
        <v>7000000</v>
      </c>
      <c r="F9" s="10">
        <f t="shared" si="4"/>
        <v>27541</v>
      </c>
      <c r="G9" s="10">
        <f t="shared" si="5"/>
        <v>22951</v>
      </c>
      <c r="H9" s="10">
        <f t="shared" si="6"/>
        <v>19126</v>
      </c>
      <c r="I9" s="4" t="e">
        <f>#REF!</f>
        <v>#REF!</v>
      </c>
      <c r="J9" s="4" t="str">
        <f t="shared" si="7"/>
        <v>14.12.23</v>
      </c>
      <c r="O9">
        <v>0</v>
      </c>
      <c r="P9">
        <v>305</v>
      </c>
      <c r="Q9">
        <f t="shared" si="10"/>
        <v>254.16666666666669</v>
      </c>
      <c r="R9" s="2">
        <v>7000000</v>
      </c>
      <c r="S9" s="8" t="s">
        <v>21</v>
      </c>
      <c r="T9" s="8"/>
      <c r="U9" s="2">
        <f>R9+490000+30000</f>
        <v>7520000</v>
      </c>
      <c r="V9">
        <f>U9/P9</f>
        <v>24655.737704918032</v>
      </c>
      <c r="W9">
        <f>V9*1.2</f>
        <v>29586.885245901638</v>
      </c>
      <c r="X9" t="s">
        <v>25</v>
      </c>
    </row>
    <row r="10" spans="1:24" x14ac:dyDescent="0.25">
      <c r="A10" s="4">
        <f t="shared" si="0"/>
        <v>0</v>
      </c>
      <c r="B10" s="4">
        <f t="shared" si="1"/>
        <v>758.33333333333337</v>
      </c>
      <c r="C10" s="4">
        <f t="shared" si="9"/>
        <v>910</v>
      </c>
      <c r="D10" s="4">
        <f t="shared" si="2"/>
        <v>1092</v>
      </c>
      <c r="E10" s="16">
        <f t="shared" si="3"/>
        <v>20700000</v>
      </c>
      <c r="F10" s="10">
        <f t="shared" si="4"/>
        <v>27297</v>
      </c>
      <c r="G10" s="10">
        <f t="shared" si="5"/>
        <v>22747</v>
      </c>
      <c r="H10" s="10">
        <f t="shared" si="6"/>
        <v>18956</v>
      </c>
      <c r="I10" s="4" t="e">
        <f>#REF!</f>
        <v>#REF!</v>
      </c>
      <c r="J10" s="4" t="str">
        <f t="shared" si="7"/>
        <v>25.10.23</v>
      </c>
      <c r="O10">
        <v>0</v>
      </c>
      <c r="P10">
        <v>910</v>
      </c>
      <c r="Q10">
        <f t="shared" si="10"/>
        <v>758.33333333333337</v>
      </c>
      <c r="R10" s="2">
        <v>20700000</v>
      </c>
      <c r="S10" s="8" t="s">
        <v>22</v>
      </c>
      <c r="T10" s="8"/>
      <c r="U10" s="2">
        <f>R10+1449000+30000</f>
        <v>22179000</v>
      </c>
      <c r="V10">
        <f>U10/P10</f>
        <v>24372.527472527472</v>
      </c>
      <c r="W10">
        <f>V10*1.2</f>
        <v>29247.032967032967</v>
      </c>
      <c r="X10">
        <v>1</v>
      </c>
    </row>
    <row r="11" spans="1:24" x14ac:dyDescent="0.25">
      <c r="A11" s="4">
        <f t="shared" si="0"/>
        <v>0</v>
      </c>
      <c r="B11" s="4">
        <f t="shared" si="1"/>
        <v>166.66666666666669</v>
      </c>
      <c r="C11" s="4">
        <f t="shared" si="9"/>
        <v>200.00000000000003</v>
      </c>
      <c r="D11" s="4">
        <f t="shared" si="2"/>
        <v>240.00000000000003</v>
      </c>
      <c r="E11" s="16">
        <f t="shared" si="3"/>
        <v>4500000</v>
      </c>
      <c r="F11" s="10">
        <f t="shared" si="4"/>
        <v>27000</v>
      </c>
      <c r="G11" s="10">
        <f t="shared" si="5"/>
        <v>22500</v>
      </c>
      <c r="H11" s="10">
        <f t="shared" si="6"/>
        <v>18750</v>
      </c>
      <c r="I11" s="4" t="e">
        <f>#REF!</f>
        <v>#REF!</v>
      </c>
      <c r="J11" s="4" t="str">
        <f t="shared" si="7"/>
        <v>06.07.23</v>
      </c>
      <c r="O11">
        <v>0</v>
      </c>
      <c r="P11">
        <v>200</v>
      </c>
      <c r="Q11">
        <f t="shared" si="10"/>
        <v>166.66666666666669</v>
      </c>
      <c r="R11" s="2">
        <v>4500000</v>
      </c>
      <c r="S11" s="8" t="s">
        <v>23</v>
      </c>
      <c r="T11" s="8"/>
      <c r="U11" s="2">
        <f>R11+315000+30000</f>
        <v>4845000</v>
      </c>
      <c r="V11">
        <f>U11/P11</f>
        <v>24225</v>
      </c>
      <c r="W11">
        <f>V11*1.2</f>
        <v>29070</v>
      </c>
      <c r="X11">
        <v>1</v>
      </c>
    </row>
    <row r="12" spans="1:24" x14ac:dyDescent="0.25">
      <c r="A12" s="4">
        <f t="shared" si="0"/>
        <v>0</v>
      </c>
      <c r="B12" s="4">
        <f t="shared" si="1"/>
        <v>2454.9454799999999</v>
      </c>
      <c r="C12" s="4">
        <f t="shared" si="9"/>
        <v>2945.9345759999997</v>
      </c>
      <c r="D12" s="4">
        <f t="shared" si="2"/>
        <v>3535.1214911999996</v>
      </c>
      <c r="E12" s="16">
        <f t="shared" si="3"/>
        <v>105000000</v>
      </c>
      <c r="F12" s="10">
        <f t="shared" si="4"/>
        <v>42771</v>
      </c>
      <c r="G12" s="15">
        <f t="shared" si="5"/>
        <v>35642</v>
      </c>
      <c r="H12" s="10">
        <f t="shared" si="6"/>
        <v>29702</v>
      </c>
      <c r="I12" s="4" t="e">
        <f>#REF!</f>
        <v>#REF!</v>
      </c>
      <c r="J12" s="4" t="str">
        <f t="shared" si="7"/>
        <v>09.06.23</v>
      </c>
      <c r="O12">
        <v>0</v>
      </c>
      <c r="P12">
        <f t="shared" si="8"/>
        <v>0</v>
      </c>
      <c r="Q12">
        <f>228.07*10.764</f>
        <v>2454.9454799999999</v>
      </c>
      <c r="R12" s="2">
        <v>105000000</v>
      </c>
      <c r="S12" s="8" t="s">
        <v>24</v>
      </c>
      <c r="T12" s="8"/>
      <c r="U12" s="2">
        <f>R12+7350000+30000</f>
        <v>112380000</v>
      </c>
      <c r="V12">
        <f>U12/C12</f>
        <v>38147.486680641072</v>
      </c>
      <c r="W12">
        <f>V12*1.05</f>
        <v>40054.86101467313</v>
      </c>
      <c r="X12" t="s">
        <v>25</v>
      </c>
    </row>
    <row r="13" spans="1:24" x14ac:dyDescent="0.25">
      <c r="A13" s="4">
        <f t="shared" si="0"/>
        <v>0</v>
      </c>
      <c r="B13" s="4">
        <f t="shared" si="1"/>
        <v>254.16666666666669</v>
      </c>
      <c r="C13" s="4">
        <f t="shared" si="9"/>
        <v>305</v>
      </c>
      <c r="D13" s="4">
        <f t="shared" si="2"/>
        <v>366</v>
      </c>
      <c r="E13" s="16">
        <f t="shared" si="3"/>
        <v>10000000</v>
      </c>
      <c r="F13" s="10">
        <f t="shared" si="4"/>
        <v>39344</v>
      </c>
      <c r="G13" s="10">
        <f t="shared" si="5"/>
        <v>32787</v>
      </c>
      <c r="H13" s="10">
        <f t="shared" si="6"/>
        <v>27322</v>
      </c>
      <c r="I13" s="4" t="e">
        <f>#REF!</f>
        <v>#REF!</v>
      </c>
      <c r="J13" s="4">
        <f t="shared" si="7"/>
        <v>0</v>
      </c>
      <c r="O13">
        <v>0</v>
      </c>
      <c r="P13">
        <v>305</v>
      </c>
      <c r="Q13">
        <f t="shared" ref="Q13" si="11">P13/1.2</f>
        <v>254.16666666666669</v>
      </c>
      <c r="R13" s="2">
        <v>10000000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800</v>
      </c>
      <c r="C14" s="4">
        <f t="shared" si="9"/>
        <v>960</v>
      </c>
      <c r="D14" s="4">
        <f t="shared" ref="D14:D15" si="12">C14*1.2</f>
        <v>1152</v>
      </c>
      <c r="E14" s="16">
        <f t="shared" ref="E14:E15" si="13">R14</f>
        <v>45000000</v>
      </c>
      <c r="F14" s="10">
        <f t="shared" ref="F14:F15" si="14">ROUND((E14/B14),0)</f>
        <v>56250</v>
      </c>
      <c r="G14" s="15">
        <f t="shared" ref="G14:G15" si="15">ROUND((E14/C14),0)</f>
        <v>46875</v>
      </c>
      <c r="H14" s="10">
        <f t="shared" ref="H14:H15" si="16">ROUND((E14/D14),0)</f>
        <v>39063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800</v>
      </c>
      <c r="R14" s="2">
        <v>45000000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5" si="19">P15/1.2</f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H18" t="s">
        <v>27</v>
      </c>
      <c r="I18" t="s">
        <v>28</v>
      </c>
    </row>
    <row r="19" spans="7:24" x14ac:dyDescent="0.25">
      <c r="G19" t="s">
        <v>14</v>
      </c>
      <c r="H19">
        <v>305</v>
      </c>
      <c r="I19">
        <v>305</v>
      </c>
    </row>
    <row r="20" spans="7:24" x14ac:dyDescent="0.25">
      <c r="G20" t="s">
        <v>15</v>
      </c>
      <c r="H20">
        <v>40000</v>
      </c>
      <c r="I20">
        <f>H20</f>
        <v>40000</v>
      </c>
    </row>
    <row r="21" spans="7:24" x14ac:dyDescent="0.25">
      <c r="G21" t="s">
        <v>16</v>
      </c>
      <c r="H21">
        <f>H20*H19</f>
        <v>12200000</v>
      </c>
      <c r="I21">
        <f>I20*I19</f>
        <v>12200000</v>
      </c>
    </row>
    <row r="22" spans="7:24" x14ac:dyDescent="0.25">
      <c r="G22" s="6"/>
      <c r="H22" s="6"/>
    </row>
    <row r="23" spans="7:24" x14ac:dyDescent="0.25">
      <c r="P23">
        <f>27500*1.3</f>
        <v>35750</v>
      </c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f>5.8*3.55</f>
        <v>20.59</v>
      </c>
      <c r="I25">
        <f>H25*10.764</f>
        <v>221.63075999999998</v>
      </c>
      <c r="J25">
        <f>I25*720000</f>
        <v>159574147.19999999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f>3.4*3.55</f>
        <v>12.069999999999999</v>
      </c>
      <c r="I26">
        <f>H26*10.764</f>
        <v>129.92147999999997</v>
      </c>
      <c r="J26">
        <f>J25/305</f>
        <v>523193.92524590163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29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0205-D490-4BB0-80CB-AE40D924638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2024-07-10T04:31:57Z</dcterms:modified>
</cp:coreProperties>
</file>