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1" i="1" l="1"/>
  <c r="I20" i="1"/>
  <c r="I10" i="1"/>
  <c r="I16" i="1"/>
  <c r="H16" i="1"/>
  <c r="H14" i="1"/>
  <c r="D7" i="1"/>
  <c r="H13" i="1"/>
  <c r="D17" i="1"/>
  <c r="E7" i="1"/>
  <c r="C20" i="1"/>
  <c r="C10" i="1"/>
  <c r="C11" i="1" s="1"/>
  <c r="C8" i="1"/>
  <c r="C6" i="1"/>
  <c r="C5" i="1"/>
  <c r="C14" i="1" s="1"/>
  <c r="C12" i="1" l="1"/>
  <c r="C13" i="1" s="1"/>
  <c r="C15" i="1" s="1"/>
  <c r="C17" i="1" s="1"/>
  <c r="B29" i="1"/>
  <c r="B20" i="1"/>
  <c r="F5" i="1"/>
  <c r="C21" i="1" l="1"/>
  <c r="C19" i="1"/>
  <c r="C18" i="1"/>
  <c r="C40" i="1"/>
  <c r="C39" i="1"/>
  <c r="C38" i="1"/>
  <c r="B10" i="1" l="1"/>
  <c r="B11" i="1" s="1"/>
  <c r="B8" i="1"/>
  <c r="B6" i="1"/>
  <c r="B5" i="1"/>
  <c r="B14" i="1" s="1"/>
  <c r="B12" i="1" l="1"/>
  <c r="B13" i="1" s="1"/>
  <c r="B15" i="1" s="1"/>
  <c r="B17" i="1" l="1"/>
  <c r="J35" i="1"/>
  <c r="B21" i="1"/>
  <c r="B18" i="1"/>
  <c r="B19" i="1"/>
  <c r="C37" i="1"/>
  <c r="C36" i="1"/>
  <c r="C35" i="1"/>
  <c r="I4" i="1" l="1"/>
  <c r="I5" i="1" s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G36" i="1" s="1"/>
  <c r="G37" i="1"/>
  <c r="G35" i="1" l="1"/>
  <c r="H35" i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<sst xmlns="http://schemas.openxmlformats.org/spreadsheetml/2006/main" count="29" uniqueCount="27">
  <si>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</si>
  <si>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</si>
  <si>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</si>
  <si>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</si>
  <si>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</si>
  <si>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</si>
  <si>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</si>
  <si>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</si>
  <si>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</si>
  <si>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</si>
  <si>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</si>
  <si>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</si>
  <si>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</si>
  <si>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</si>
  <si>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</si>
  <si>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</si>
  <si>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</si>
  <si>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</si>
  <si>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</si>
  <si>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</si>
  <si>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</si>
  <si>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</si>
  <si>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</si>
  <si>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 xml:space="preserve">Flat No. </t>
  </si>
  <si>
    <t>RV</t>
  </si>
  <si>
    <t>DV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</si>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</sst>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2" fontId="0" fillId="0" borderId="0" xfId="1" applyNumberFormat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43" fontId="6" fillId="0" borderId="0" xfId="1" applyFont="1"/>
    <xf numFmtId="43" fontId="5" fillId="0" borderId="0" xfId="1" applyFont="1"/>
    <xf numFmtId="43" fontId="0" fillId="0" borderId="0" xfId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38100</xdr:rowOff>
    </xdr:from>
    <xdr:to>
      <xdr:col>18</xdr:col>
      <xdr:colOff>19050</xdr:colOff>
      <xdr:row>78</xdr:row>
      <xdr:rowOff>84183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0"/>
          <a:ext cx="10991850" cy="728508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189409</xdr:colOff>
      <xdr:row>21</xdr:row>
      <xdr:rowOff>189976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5CF2FA-6DCD-44EE-B267-6899560D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723809" cy="41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46552</xdr:colOff>
      <xdr:row>44</xdr:row>
      <xdr:rowOff>94190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4BFEA2-13EB-4711-80FD-CAEF2E06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0952" cy="847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332267</xdr:colOff>
      <xdr:row>46</xdr:row>
      <xdr:rowOff>27476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328402-91C8-48B3-8CF2-B9FFBAD17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6667" cy="87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28</xdr:col>
      <xdr:colOff>417905</xdr:colOff>
      <xdr:row>36</xdr:row>
      <xdr:rowOff>65809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7AD985-80AD-4ECC-BFBA-1C1BF2879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9561905" cy="69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tabSelected="1" zoomScaleNormal="100" workbookViewId="0">
      <selection activeCell="J20" sqref="J20"/>
    </sheetView>
  </sheetViews>
  <sheetFormatPr defaultRowHeight="15" x14ac:dyDescent="0.25"/>
  <cols>
    <col min="1" max="1" width="21.7109375" bestFit="1" customWidth="1"/>
    <col min="2" max="2" width="15.5703125" style="23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41"/>
      <c r="C1" s="5"/>
      <c r="E1" s="18"/>
      <c r="F1" s="19"/>
      <c r="G1" s="19"/>
    </row>
    <row r="2" spans="1:13" ht="16.5" x14ac:dyDescent="0.3">
      <c r="A2" s="20" t="s">
        <v>23</v>
      </c>
      <c r="B2" s="21"/>
      <c r="C2" s="22"/>
      <c r="D2" s="23"/>
      <c r="E2" t="s">
        <v>13</v>
      </c>
    </row>
    <row r="3" spans="1:13" ht="16.5" x14ac:dyDescent="0.3">
      <c r="A3" s="20" t="s">
        <v>0</v>
      </c>
      <c r="B3" s="10">
        <v>25000</v>
      </c>
      <c r="C3" s="10">
        <v>25000</v>
      </c>
      <c r="D3" s="4"/>
      <c r="E3" s="24">
        <v>2003</v>
      </c>
      <c r="F3" s="25">
        <v>2024</v>
      </c>
      <c r="G3" s="26">
        <f>F3-E3</f>
        <v>21</v>
      </c>
      <c r="I3">
        <v>26250</v>
      </c>
      <c r="L3" s="1"/>
      <c r="M3" s="2"/>
    </row>
    <row r="4" spans="1:13" ht="33" x14ac:dyDescent="0.3">
      <c r="A4" s="27" t="s">
        <v>1</v>
      </c>
      <c r="B4" s="10">
        <v>2600</v>
      </c>
      <c r="C4" s="10">
        <v>2600</v>
      </c>
      <c r="D4" s="4"/>
      <c r="E4" t="s">
        <v>22</v>
      </c>
      <c r="F4" s="25"/>
      <c r="G4" s="26"/>
      <c r="I4">
        <f>I3/100*115</f>
        <v>30187.5</v>
      </c>
      <c r="K4" s="17"/>
      <c r="L4" s="1"/>
      <c r="M4" s="2"/>
    </row>
    <row r="5" spans="1:13" ht="16.5" x14ac:dyDescent="0.3">
      <c r="A5" s="20" t="s">
        <v>2</v>
      </c>
      <c r="B5" s="10">
        <f>B3-B4</f>
        <v>22400</v>
      </c>
      <c r="C5" s="10">
        <f>C3-C4</f>
        <v>22400</v>
      </c>
      <c r="D5" s="4"/>
      <c r="E5">
        <v>225</v>
      </c>
      <c r="F5">
        <f>E5*1.2</f>
        <v>270</v>
      </c>
      <c r="G5" s="7"/>
      <c r="I5">
        <f>I4/10.764</f>
        <v>2804.4871794871797</v>
      </c>
      <c r="L5" s="1"/>
      <c r="M5" s="2"/>
    </row>
    <row r="6" spans="1:13" ht="16.5" x14ac:dyDescent="0.3">
      <c r="A6" s="20" t="s">
        <v>3</v>
      </c>
      <c r="B6" s="10">
        <f>B4</f>
        <v>2600</v>
      </c>
      <c r="C6" s="10">
        <f>C4</f>
        <v>2600</v>
      </c>
      <c r="D6" s="4"/>
      <c r="F6" s="4"/>
      <c r="G6" s="4"/>
      <c r="H6" s="12"/>
      <c r="I6" s="12"/>
      <c r="L6" s="1"/>
      <c r="M6" s="2"/>
    </row>
    <row r="7" spans="1:13" ht="16.5" x14ac:dyDescent="0.3">
      <c r="A7" s="20" t="s">
        <v>4</v>
      </c>
      <c r="B7" s="28">
        <v>21</v>
      </c>
      <c r="C7" s="28">
        <v>22</v>
      </c>
      <c r="D7" s="29">
        <f>100-C7</f>
        <v>78</v>
      </c>
      <c r="E7">
        <f>2024-2002</f>
        <v>22</v>
      </c>
      <c r="G7" s="15"/>
      <c r="H7" s="12"/>
      <c r="I7" s="12"/>
      <c r="L7" s="13"/>
      <c r="M7" s="14"/>
    </row>
    <row r="8" spans="1:13" ht="16.5" x14ac:dyDescent="0.3">
      <c r="A8" s="20" t="s">
        <v>5</v>
      </c>
      <c r="B8" s="28">
        <f>B9-B7</f>
        <v>39</v>
      </c>
      <c r="C8" s="28">
        <f>C9-C7</f>
        <v>38</v>
      </c>
      <c r="D8" s="30"/>
      <c r="F8" s="31"/>
      <c r="G8" s="31"/>
      <c r="H8" s="12"/>
      <c r="I8" s="12"/>
      <c r="L8" s="13"/>
      <c r="M8" s="14"/>
    </row>
    <row r="9" spans="1:13" ht="16.5" x14ac:dyDescent="0.3">
      <c r="A9" s="20" t="s">
        <v>6</v>
      </c>
      <c r="B9" s="28">
        <v>60</v>
      </c>
      <c r="C9" s="28">
        <v>60</v>
      </c>
      <c r="D9" s="29"/>
      <c r="F9" s="4"/>
      <c r="G9" s="31"/>
      <c r="H9" s="12"/>
      <c r="I9" s="12"/>
      <c r="J9" s="15"/>
      <c r="K9" s="15"/>
      <c r="L9" s="11"/>
      <c r="M9" s="14"/>
    </row>
    <row r="10" spans="1:13" ht="33" x14ac:dyDescent="0.3">
      <c r="A10" s="27" t="s">
        <v>7</v>
      </c>
      <c r="B10" s="28">
        <f>90*B7/B9</f>
        <v>31.5</v>
      </c>
      <c r="C10" s="28">
        <f>90*C7/C9</f>
        <v>33</v>
      </c>
      <c r="D10" s="29"/>
      <c r="F10" s="32"/>
      <c r="G10" s="31"/>
      <c r="H10" s="43">
        <v>148460</v>
      </c>
      <c r="I10" s="43">
        <f>H10/10.764</f>
        <v>13792.270531400967</v>
      </c>
      <c r="J10" s="15"/>
      <c r="K10" s="15"/>
      <c r="L10" s="11"/>
      <c r="M10" s="14"/>
    </row>
    <row r="11" spans="1:13" ht="16.5" x14ac:dyDescent="0.3">
      <c r="A11" s="20"/>
      <c r="B11" s="33">
        <f>B10%</f>
        <v>0.315</v>
      </c>
      <c r="C11" s="33">
        <f>C10%</f>
        <v>0.33</v>
      </c>
      <c r="D11" s="34"/>
      <c r="E11" t="s">
        <v>26</v>
      </c>
      <c r="G11" s="31"/>
      <c r="H11" s="43">
        <v>74670</v>
      </c>
      <c r="I11" s="43"/>
      <c r="J11" s="15"/>
      <c r="K11" s="15"/>
      <c r="L11" s="11"/>
      <c r="M11" s="16"/>
    </row>
    <row r="12" spans="1:13" ht="16.5" x14ac:dyDescent="0.3">
      <c r="A12" s="20" t="s">
        <v>8</v>
      </c>
      <c r="B12" s="10">
        <f>B6*B11</f>
        <v>819</v>
      </c>
      <c r="C12" s="10">
        <f>C6*C11</f>
        <v>858</v>
      </c>
      <c r="D12" s="35"/>
      <c r="E12">
        <v>227</v>
      </c>
      <c r="G12" s="31"/>
      <c r="H12" s="43"/>
      <c r="I12" s="43"/>
      <c r="J12" s="15"/>
      <c r="K12" s="15"/>
      <c r="L12" s="11"/>
      <c r="M12" s="2"/>
    </row>
    <row r="13" spans="1:13" ht="16.5" x14ac:dyDescent="0.3">
      <c r="A13" s="20" t="s">
        <v>9</v>
      </c>
      <c r="B13" s="10">
        <f>B6-B12</f>
        <v>1781</v>
      </c>
      <c r="C13" s="10">
        <f>C6-C12</f>
        <v>1742</v>
      </c>
      <c r="D13" s="35"/>
      <c r="G13" s="31"/>
      <c r="H13" s="43">
        <f>H10-H11</f>
        <v>73790</v>
      </c>
      <c r="I13" s="43"/>
      <c r="J13" s="15"/>
      <c r="K13" s="15"/>
      <c r="L13" s="11"/>
      <c r="M13" s="2"/>
    </row>
    <row r="14" spans="1:13" ht="16.5" x14ac:dyDescent="0.3">
      <c r="A14" s="20" t="s">
        <v>2</v>
      </c>
      <c r="B14" s="10">
        <f>B5</f>
        <v>22400</v>
      </c>
      <c r="C14" s="10">
        <f>C5</f>
        <v>22400</v>
      </c>
      <c r="D14" s="4"/>
      <c r="G14" s="31"/>
      <c r="H14" s="43">
        <f>H13*78%</f>
        <v>57556.200000000004</v>
      </c>
      <c r="I14" s="43"/>
      <c r="J14" s="15"/>
      <c r="K14" s="15"/>
      <c r="L14" s="11"/>
      <c r="M14" s="2"/>
    </row>
    <row r="15" spans="1:13" ht="16.5" x14ac:dyDescent="0.3">
      <c r="A15" s="20" t="s">
        <v>10</v>
      </c>
      <c r="B15" s="10">
        <f>B14+B13</f>
        <v>24181</v>
      </c>
      <c r="C15" s="10">
        <f>C14+C13</f>
        <v>24142</v>
      </c>
      <c r="D15" s="4"/>
      <c r="G15" s="31"/>
      <c r="H15" s="44"/>
      <c r="I15" s="44"/>
      <c r="J15" s="15"/>
      <c r="K15" s="15"/>
      <c r="L15" s="11"/>
      <c r="M15" s="2"/>
    </row>
    <row r="16" spans="1:13" ht="16.5" x14ac:dyDescent="0.3">
      <c r="A16" s="20" t="s">
        <v>21</v>
      </c>
      <c r="B16" s="36">
        <v>225</v>
      </c>
      <c r="C16" s="36">
        <v>225</v>
      </c>
      <c r="D16" s="4"/>
      <c r="E16" s="3"/>
      <c r="F16" s="3"/>
      <c r="G16" s="3"/>
      <c r="H16" s="45">
        <f>H14+H11</f>
        <v>132226.20000000001</v>
      </c>
      <c r="I16" s="45">
        <f>H16/10.764</f>
        <v>12284.113712374583</v>
      </c>
      <c r="M16" s="14"/>
    </row>
    <row r="17" spans="1:14" ht="16.5" x14ac:dyDescent="0.3">
      <c r="A17" s="37" t="s">
        <v>11</v>
      </c>
      <c r="B17" s="38">
        <f>B16*B15</f>
        <v>5440725</v>
      </c>
      <c r="C17" s="38">
        <f>C16*C15</f>
        <v>5431950</v>
      </c>
      <c r="D17" s="4">
        <f>B17-C17</f>
        <v>8775</v>
      </c>
      <c r="E17" s="3"/>
      <c r="F17" s="39"/>
      <c r="G17" s="3"/>
      <c r="H17" s="4"/>
      <c r="M17" s="3"/>
      <c r="N17" s="4"/>
    </row>
    <row r="18" spans="1:14" ht="16.5" x14ac:dyDescent="0.3">
      <c r="A18" s="37" t="s">
        <v>24</v>
      </c>
      <c r="B18" s="38">
        <f>B17*0.9</f>
        <v>4896652.5</v>
      </c>
      <c r="C18" s="38">
        <f>C17*0.9</f>
        <v>4888755</v>
      </c>
      <c r="D18" s="4"/>
      <c r="E18" s="3"/>
      <c r="F18" s="39"/>
      <c r="G18" s="3"/>
      <c r="H18" s="4"/>
      <c r="I18">
        <v>270</v>
      </c>
      <c r="K18">
        <v>4950000</v>
      </c>
      <c r="M18" s="3"/>
      <c r="N18" s="4"/>
    </row>
    <row r="19" spans="1:14" ht="16.5" x14ac:dyDescent="0.3">
      <c r="A19" s="37" t="s">
        <v>25</v>
      </c>
      <c r="B19" s="38">
        <f>B17*0.8</f>
        <v>4352580</v>
      </c>
      <c r="C19" s="38">
        <f>C17*0.8</f>
        <v>4345560</v>
      </c>
      <c r="D19" s="4"/>
      <c r="E19" s="3"/>
      <c r="F19" s="39"/>
      <c r="G19" s="3"/>
      <c r="H19" s="4"/>
      <c r="I19">
        <v>12284</v>
      </c>
      <c r="K19">
        <v>297000</v>
      </c>
      <c r="M19" s="3"/>
      <c r="N19" s="4"/>
    </row>
    <row r="20" spans="1:14" ht="16.5" x14ac:dyDescent="0.3">
      <c r="A20" s="37" t="s">
        <v>12</v>
      </c>
      <c r="B20" s="38">
        <f>270*B4</f>
        <v>702000</v>
      </c>
      <c r="C20" s="38">
        <f>270*C4</f>
        <v>702000</v>
      </c>
      <c r="D20" s="4"/>
      <c r="E20" s="4"/>
      <c r="F20" s="3"/>
      <c r="I20">
        <f>I19*I18</f>
        <v>3316680</v>
      </c>
      <c r="K20">
        <v>30000</v>
      </c>
    </row>
    <row r="21" spans="1:14" ht="16.5" x14ac:dyDescent="0.3">
      <c r="A21" s="36" t="s">
        <v>16</v>
      </c>
      <c r="B21" s="38">
        <f>B17*0.03/12</f>
        <v>13601.8125</v>
      </c>
      <c r="C21" s="38">
        <f>C17*0.03/12</f>
        <v>13579.875</v>
      </c>
      <c r="D21" s="4"/>
      <c r="E21" s="4"/>
      <c r="F21" s="3"/>
      <c r="K21">
        <f>SUM(K18:K20)</f>
        <v>5277000</v>
      </c>
    </row>
    <row r="22" spans="1:14" x14ac:dyDescent="0.25">
      <c r="B22" s="40"/>
    </row>
    <row r="23" spans="1:14" x14ac:dyDescent="0.25">
      <c r="B23" s="40"/>
    </row>
    <row r="25" spans="1:14" x14ac:dyDescent="0.25">
      <c r="C25" t="s">
        <v>14</v>
      </c>
    </row>
    <row r="26" spans="1:14" x14ac:dyDescent="0.25">
      <c r="B26" s="41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1">
        <v>700</v>
      </c>
      <c r="C27" s="5"/>
      <c r="D27" s="5"/>
      <c r="E27" s="5">
        <v>19000000</v>
      </c>
      <c r="F27" s="6">
        <f t="shared" ref="F27:F33" si="0">E27/B27</f>
        <v>27142.857142857141</v>
      </c>
      <c r="G27" s="6" t="e">
        <f>E27/C27</f>
        <v>#DIV/0!</v>
      </c>
      <c r="H27" s="6" t="e">
        <f>E27/#REF!</f>
        <v>#REF!</v>
      </c>
      <c r="I27" s="5">
        <f>C27/B27</f>
        <v>0</v>
      </c>
      <c r="J27" s="8"/>
    </row>
    <row r="28" spans="1:14" ht="17.25" x14ac:dyDescent="0.3">
      <c r="B28" s="41">
        <v>230</v>
      </c>
      <c r="C28" s="5"/>
      <c r="D28" s="5"/>
      <c r="E28" s="5">
        <v>5500000</v>
      </c>
      <c r="F28" s="6">
        <f t="shared" si="0"/>
        <v>23913.043478260868</v>
      </c>
      <c r="G28" s="6" t="e">
        <f>E28/C28</f>
        <v>#DIV/0!</v>
      </c>
      <c r="H28" s="6" t="e">
        <f>E28/#REF!</f>
        <v>#REF!</v>
      </c>
      <c r="I28" s="5">
        <f>C28/B28</f>
        <v>0</v>
      </c>
      <c r="J28" s="8"/>
    </row>
    <row r="29" spans="1:14" x14ac:dyDescent="0.25">
      <c r="B29" s="41">
        <f>C29/1.2</f>
        <v>208.33333333333334</v>
      </c>
      <c r="C29" s="5">
        <v>250</v>
      </c>
      <c r="D29" s="5"/>
      <c r="E29" s="6">
        <v>8000000</v>
      </c>
      <c r="F29" s="6">
        <f t="shared" si="0"/>
        <v>38400</v>
      </c>
      <c r="G29" s="6">
        <f t="shared" ref="G29:G33" si="1">E29/C29</f>
        <v>32000</v>
      </c>
      <c r="H29" s="6" t="e">
        <f>E29/#REF!</f>
        <v>#REF!</v>
      </c>
      <c r="I29" s="5"/>
    </row>
    <row r="30" spans="1:14" x14ac:dyDescent="0.25">
      <c r="B30" s="41"/>
      <c r="C30" s="5">
        <v>340</v>
      </c>
      <c r="D30" s="5"/>
      <c r="E30" s="6">
        <v>9200000</v>
      </c>
      <c r="F30" s="6" t="e">
        <f t="shared" si="0"/>
        <v>#DIV/0!</v>
      </c>
      <c r="G30" s="6">
        <f t="shared" si="1"/>
        <v>27058.823529411766</v>
      </c>
      <c r="H30" s="6" t="e">
        <f>E30/#REF!</f>
        <v>#REF!</v>
      </c>
      <c r="I30" s="5" t="e">
        <f>#REF!/B30</f>
        <v>#REF!</v>
      </c>
    </row>
    <row r="31" spans="1:14" x14ac:dyDescent="0.25">
      <c r="B31" s="41"/>
      <c r="C31" s="42"/>
      <c r="E31" s="9"/>
      <c r="F31" s="9" t="e">
        <f t="shared" si="0"/>
        <v>#DIV/0!</v>
      </c>
      <c r="G31" s="6" t="e">
        <f t="shared" si="1"/>
        <v>#DIV/0!</v>
      </c>
      <c r="H31" s="9" t="e">
        <f>E31/#REF!</f>
        <v>#REF!</v>
      </c>
      <c r="I31" s="5" t="e">
        <f>C31/B31</f>
        <v>#DIV/0!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10" x14ac:dyDescent="0.25">
      <c r="E33" s="42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5" spans="1:10" x14ac:dyDescent="0.25">
      <c r="A35">
        <v>325</v>
      </c>
      <c r="B35" s="23">
        <v>6500000</v>
      </c>
      <c r="C35">
        <f t="shared" ref="C35:C40" si="2">B35/A35</f>
        <v>20000</v>
      </c>
      <c r="D35">
        <v>26500</v>
      </c>
      <c r="E35">
        <v>30000</v>
      </c>
      <c r="F35">
        <f>E35+D35+B35</f>
        <v>6556500</v>
      </c>
      <c r="G35" t="e">
        <f>F35/#REF!</f>
        <v>#REF!</v>
      </c>
      <c r="H35" s="4" t="e">
        <f>F35/#REF!</f>
        <v>#REF!</v>
      </c>
      <c r="J35" s="4">
        <f>B15/C35</f>
        <v>1.20905</v>
      </c>
    </row>
    <row r="36" spans="1:10" x14ac:dyDescent="0.25">
      <c r="C36" t="e">
        <f t="shared" si="2"/>
        <v>#DIV/0!</v>
      </c>
      <c r="D36">
        <v>100</v>
      </c>
      <c r="E36">
        <v>100</v>
      </c>
      <c r="F36">
        <f>E36+D36+B36</f>
        <v>200</v>
      </c>
      <c r="G36" t="e">
        <f>F36/#REF!</f>
        <v>#REF!</v>
      </c>
      <c r="H36" s="4" t="e">
        <f>F36/#REF!</f>
        <v>#REF!</v>
      </c>
    </row>
    <row r="37" spans="1:10" x14ac:dyDescent="0.25">
      <c r="C37" t="e">
        <f t="shared" si="2"/>
        <v>#DIV/0!</v>
      </c>
      <c r="G37" t="e">
        <f>F37/#REF!</f>
        <v>#REF!</v>
      </c>
    </row>
    <row r="38" spans="1:10" ht="15.75" x14ac:dyDescent="0.25">
      <c r="A38" s="11"/>
      <c r="C38" t="e">
        <f t="shared" si="2"/>
        <v>#DIV/0!</v>
      </c>
    </row>
    <row r="39" spans="1:10" ht="15.75" x14ac:dyDescent="0.25">
      <c r="A39" s="11"/>
      <c r="C39" t="e">
        <f t="shared" si="2"/>
        <v>#DIV/0!</v>
      </c>
    </row>
    <row r="40" spans="1:10" ht="15.75" x14ac:dyDescent="0.25">
      <c r="A40" s="11"/>
      <c r="C40" t="e">
        <f t="shared" si="2"/>
        <v>#DIV/0!</v>
      </c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2024-07-15T10:31:14Z</dcterms:modified>
</cp:coreProperties>
</file>